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현재_통합_문서" defaultThemeVersion="124226"/>
  <bookViews>
    <workbookView xWindow="0" yWindow="0" windowWidth="15440" windowHeight="5964" tabRatio="533" activeTab="5"/>
  </bookViews>
  <sheets>
    <sheet name="Red Hat" sheetId="12" r:id="rId1"/>
    <sheet name="Atlassian" sheetId="9" r:id="rId2"/>
    <sheet name="Cloud" sheetId="13" r:id="rId3"/>
    <sheet name="Consulting" sheetId="10" r:id="rId4"/>
    <sheet name="Red Hat (2)" sheetId="14" r:id="rId5"/>
    <sheet name="Sheet1" sheetId="15" r:id="rId6"/>
    <sheet name="Sheet2" sheetId="16" r:id="rId7"/>
  </sheets>
  <definedNames>
    <definedName name="_xlnm._FilterDatabase" localSheetId="3" hidden="1">Consulting!#REF!</definedName>
    <definedName name="_xlnm._FilterDatabase" localSheetId="0" hidden="1">'Red Hat'!$A$3:$T$41</definedName>
    <definedName name="_xlnm._FilterDatabase" localSheetId="4" hidden="1">'Red Hat (2)'!$A$3:$T$41</definedName>
    <definedName name="_xlnm.Print_Area" localSheetId="3">Consulting!$B:$J</definedName>
    <definedName name="_xlnm.Print_Area" localSheetId="0">'Red Hat'!$B$1:$T$111</definedName>
    <definedName name="_xlnm.Print_Area" localSheetId="4">'Red Hat (2)'!$B$1:$T$111</definedName>
  </definedNames>
  <calcPr calcId="144525"/>
  <fileRecoveryPr autoRecover="0"/>
</workbook>
</file>

<file path=xl/calcChain.xml><?xml version="1.0" encoding="utf-8"?>
<calcChain xmlns="http://schemas.openxmlformats.org/spreadsheetml/2006/main">
  <c r="O27" i="15" l="1"/>
  <c r="O32" i="15"/>
  <c r="K27" i="15"/>
  <c r="M39" i="15" l="1"/>
  <c r="K33" i="10"/>
  <c r="L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J26" i="15"/>
  <c r="J25" i="15"/>
  <c r="J24" i="15"/>
  <c r="J23" i="15"/>
  <c r="J22" i="15"/>
  <c r="J21" i="15"/>
  <c r="J20" i="15"/>
  <c r="J19" i="15"/>
  <c r="J18" i="15"/>
  <c r="J17" i="15"/>
  <c r="J15" i="15"/>
  <c r="J14" i="15"/>
  <c r="J16" i="15"/>
  <c r="I27" i="15"/>
  <c r="S41" i="16"/>
  <c r="T41" i="16"/>
  <c r="T119" i="12"/>
  <c r="T38" i="16"/>
  <c r="T33" i="16"/>
  <c r="T29" i="16"/>
  <c r="T17" i="16"/>
  <c r="S10" i="16"/>
  <c r="T10" i="16" s="1"/>
  <c r="S4" i="16"/>
  <c r="S3" i="16"/>
  <c r="J27" i="15" l="1"/>
  <c r="M27" i="15"/>
  <c r="R111" i="14"/>
  <c r="T97" i="14"/>
  <c r="T94" i="14"/>
  <c r="T93" i="14"/>
  <c r="T92" i="14"/>
  <c r="T87" i="14"/>
  <c r="T86" i="14"/>
  <c r="T82" i="14"/>
  <c r="T70" i="14"/>
  <c r="T68" i="14"/>
  <c r="S61" i="14"/>
  <c r="T61" i="14" s="1"/>
  <c r="T56" i="14"/>
  <c r="T55" i="14"/>
  <c r="T54" i="14"/>
  <c r="T53" i="14"/>
  <c r="T51" i="14"/>
  <c r="T49" i="14"/>
  <c r="T47" i="14"/>
  <c r="T45" i="14"/>
  <c r="T44" i="14"/>
  <c r="T42" i="14"/>
  <c r="T41" i="14"/>
  <c r="T40" i="14"/>
  <c r="T39" i="14"/>
  <c r="T37" i="14"/>
  <c r="T33" i="14"/>
  <c r="T32" i="14"/>
  <c r="T31" i="14"/>
  <c r="T29" i="14"/>
  <c r="S27" i="14"/>
  <c r="S111" i="14" s="1"/>
  <c r="Q27" i="14"/>
  <c r="Q5" i="14"/>
  <c r="Q111" i="14" s="1"/>
  <c r="T27" i="14" l="1"/>
  <c r="T111" i="14" s="1"/>
  <c r="T97" i="12"/>
  <c r="Q201" i="9" l="1"/>
  <c r="Q184" i="9" l="1"/>
  <c r="T86" i="12" l="1"/>
  <c r="Q179" i="9" l="1"/>
  <c r="Q178" i="9" l="1"/>
  <c r="Q176" i="9" l="1"/>
  <c r="Q175" i="9" l="1"/>
  <c r="T94" i="12"/>
  <c r="T93" i="12" l="1"/>
  <c r="Q168" i="9" l="1"/>
  <c r="T92" i="12" l="1"/>
  <c r="T87" i="12" l="1"/>
  <c r="Q173" i="9" l="1"/>
  <c r="Q171" i="9" l="1"/>
  <c r="Q172" i="9"/>
  <c r="Q169" i="9" l="1"/>
  <c r="T82" i="12" l="1"/>
  <c r="Q162" i="9" l="1"/>
  <c r="Q158" i="9" l="1"/>
  <c r="Q146" i="9" l="1"/>
  <c r="T70" i="12" l="1"/>
  <c r="Q155" i="9" l="1"/>
  <c r="T68" i="12" l="1"/>
  <c r="S61" i="12" l="1"/>
  <c r="T61" i="12" s="1"/>
  <c r="Q130" i="9" l="1"/>
  <c r="Q129" i="9"/>
  <c r="Q152" i="9" l="1"/>
  <c r="Q150" i="9" l="1"/>
  <c r="Q144" i="9" l="1"/>
  <c r="Q142" i="9" l="1"/>
  <c r="Q137" i="9" l="1"/>
  <c r="Q140" i="9" l="1"/>
  <c r="Q138" i="9"/>
  <c r="T55" i="12" l="1"/>
  <c r="T56" i="12"/>
  <c r="T54" i="12" l="1"/>
  <c r="Q134" i="9" l="1"/>
  <c r="Q128" i="9" l="1"/>
  <c r="T53" i="12" l="1"/>
  <c r="Q124" i="9" l="1"/>
  <c r="T51" i="12" l="1"/>
  <c r="Q123" i="9" l="1"/>
  <c r="Q109" i="9" l="1"/>
  <c r="Q102" i="9"/>
  <c r="Q96" i="9" l="1"/>
  <c r="Q94" i="9" l="1"/>
  <c r="Q85" i="9" l="1"/>
  <c r="Q79" i="9" l="1"/>
  <c r="Q78" i="9" l="1"/>
  <c r="T49" i="12" l="1"/>
  <c r="Q77" i="9" l="1"/>
  <c r="T47" i="12" l="1"/>
  <c r="Q74" i="9" l="1"/>
  <c r="Q69" i="9"/>
  <c r="Q66" i="9" l="1"/>
  <c r="Q64" i="9" l="1"/>
  <c r="Q63" i="9"/>
  <c r="Q58" i="9" l="1"/>
  <c r="Q55" i="9" l="1"/>
  <c r="T45" i="12" l="1"/>
  <c r="Q57" i="9" l="1"/>
  <c r="Q51" i="9" l="1"/>
  <c r="Q48" i="9" l="1"/>
  <c r="T44" i="12"/>
  <c r="Q45" i="9" l="1"/>
  <c r="T42" i="12" l="1"/>
  <c r="Q36" i="9" l="1"/>
  <c r="Q31" i="9" l="1"/>
  <c r="Q29" i="9" l="1"/>
  <c r="Q27" i="9" l="1"/>
  <c r="Q25" i="9" l="1"/>
  <c r="Q14" i="9" l="1"/>
  <c r="Q15" i="9" l="1"/>
  <c r="Q11" i="9" l="1"/>
  <c r="T41" i="12" l="1"/>
  <c r="T39" i="12" l="1"/>
  <c r="T40" i="12" l="1"/>
  <c r="T37" i="12" l="1"/>
  <c r="T33" i="12"/>
  <c r="T32" i="12"/>
  <c r="T31" i="12"/>
  <c r="T29" i="12"/>
  <c r="S27" i="12"/>
  <c r="Q27" i="12"/>
  <c r="Q5" i="12"/>
  <c r="T27" i="12" l="1"/>
  <c r="Q111" i="12"/>
  <c r="S111" i="12"/>
  <c r="R111" i="12"/>
  <c r="T111" i="12" l="1"/>
  <c r="J33" i="10" l="1"/>
  <c r="Q5" i="9" l="1"/>
  <c r="Q230" i="9" l="1"/>
</calcChain>
</file>

<file path=xl/sharedStrings.xml><?xml version="1.0" encoding="utf-8"?>
<sst xmlns="http://schemas.openxmlformats.org/spreadsheetml/2006/main" count="1976" uniqueCount="922">
  <si>
    <t>프로젝트명</t>
    <phoneticPr fontId="1" type="noConversion"/>
  </si>
  <si>
    <t>계약금액</t>
    <phoneticPr fontId="1" type="noConversion"/>
  </si>
  <si>
    <t>N</t>
  </si>
  <si>
    <t>르노삼성자동차</t>
  </si>
  <si>
    <t>No.</t>
    <phoneticPr fontId="1" type="noConversion"/>
  </si>
  <si>
    <t>계약일</t>
    <phoneticPr fontId="1" type="noConversion"/>
  </si>
  <si>
    <t>최종고객</t>
    <phoneticPr fontId="1" type="noConversion"/>
  </si>
  <si>
    <t>계약업체</t>
    <phoneticPr fontId="1" type="noConversion"/>
  </si>
  <si>
    <t>합계</t>
    <phoneticPr fontId="1" type="noConversion"/>
  </si>
  <si>
    <t>FROM</t>
    <phoneticPr fontId="1" type="noConversion"/>
  </si>
  <si>
    <t>TO</t>
    <phoneticPr fontId="1" type="noConversion"/>
  </si>
  <si>
    <t>Renewal</t>
    <phoneticPr fontId="1" type="noConversion"/>
  </si>
  <si>
    <t>품목</t>
    <phoneticPr fontId="1" type="noConversion"/>
  </si>
  <si>
    <t>수량</t>
    <phoneticPr fontId="1" type="noConversion"/>
  </si>
  <si>
    <t>CarePack</t>
    <phoneticPr fontId="1" type="noConversion"/>
  </si>
  <si>
    <t>N</t>
    <phoneticPr fontId="1" type="noConversion"/>
  </si>
  <si>
    <t>삼성전자</t>
    <phoneticPr fontId="1" type="noConversion"/>
  </si>
  <si>
    <t>삼성전자 무선사업부 개발실 아틀라시안 제품 유지보수</t>
    <phoneticPr fontId="1" type="noConversion"/>
  </si>
  <si>
    <t>N</t>
    <phoneticPr fontId="1" type="noConversion"/>
  </si>
  <si>
    <t>삼성전자</t>
    <phoneticPr fontId="1" type="noConversion"/>
  </si>
  <si>
    <t>UNL</t>
    <phoneticPr fontId="1" type="noConversion"/>
  </si>
  <si>
    <t>계약번호</t>
    <phoneticPr fontId="1" type="noConversion"/>
  </si>
  <si>
    <t>계약메일</t>
    <phoneticPr fontId="1" type="noConversion"/>
  </si>
  <si>
    <t>SEN-4225327</t>
    <phoneticPr fontId="1" type="noConversion"/>
  </si>
  <si>
    <t>wsjang@samsung.com</t>
    <phoneticPr fontId="1" type="noConversion"/>
  </si>
  <si>
    <t>Structure</t>
    <phoneticPr fontId="1" type="noConversion"/>
  </si>
  <si>
    <t>■ 아틀라시안 계약 목록</t>
    <phoneticPr fontId="1" type="noConversion"/>
  </si>
  <si>
    <t>현대중공업</t>
    <phoneticPr fontId="1" type="noConversion"/>
  </si>
  <si>
    <t>비고</t>
    <phoneticPr fontId="1" type="noConversion"/>
  </si>
  <si>
    <t>계약금액</t>
    <phoneticPr fontId="1" type="noConversion"/>
  </si>
  <si>
    <t>프로젝트명</t>
    <phoneticPr fontId="1" type="noConversion"/>
  </si>
  <si>
    <t>계약업체</t>
    <phoneticPr fontId="1" type="noConversion"/>
  </si>
  <si>
    <t>최종고객</t>
    <phoneticPr fontId="1" type="noConversion"/>
  </si>
  <si>
    <t>To</t>
    <phoneticPr fontId="1" type="noConversion"/>
  </si>
  <si>
    <t>From</t>
    <phoneticPr fontId="1" type="noConversion"/>
  </si>
  <si>
    <t>계약일</t>
    <phoneticPr fontId="1" type="noConversion"/>
  </si>
  <si>
    <t>No.</t>
    <phoneticPr fontId="1" type="noConversion"/>
  </si>
  <si>
    <t>■ 컨설팅/기술지원</t>
    <phoneticPr fontId="1" type="noConversion"/>
  </si>
  <si>
    <t>락플레이스</t>
    <phoneticPr fontId="1" type="noConversion"/>
  </si>
  <si>
    <t>삼성SDS</t>
    <phoneticPr fontId="1" type="noConversion"/>
  </si>
  <si>
    <t>삼성전자</t>
    <phoneticPr fontId="1" type="noConversion"/>
  </si>
  <si>
    <t>비고</t>
    <phoneticPr fontId="1" type="noConversion"/>
  </si>
  <si>
    <t>계약금액</t>
    <phoneticPr fontId="1" type="noConversion"/>
  </si>
  <si>
    <t>프로젝트명</t>
    <phoneticPr fontId="1" type="noConversion"/>
  </si>
  <si>
    <t>계약업체</t>
    <phoneticPr fontId="1" type="noConversion"/>
  </si>
  <si>
    <t>최종고객</t>
    <phoneticPr fontId="1" type="noConversion"/>
  </si>
  <si>
    <t>계약일</t>
    <phoneticPr fontId="1" type="noConversion"/>
  </si>
  <si>
    <t>No.</t>
    <phoneticPr fontId="1" type="noConversion"/>
  </si>
  <si>
    <t>■ 레드햇 및 오픈소스 서브스크립션</t>
    <phoneticPr fontId="1" type="noConversion"/>
  </si>
  <si>
    <t>Renewal</t>
    <phoneticPr fontId="1" type="noConversion"/>
  </si>
  <si>
    <t>서브스크립션 정보</t>
    <phoneticPr fontId="1" type="noConversion"/>
  </si>
  <si>
    <t>품목</t>
    <phoneticPr fontId="1" type="noConversion"/>
  </si>
  <si>
    <t>수량</t>
    <phoneticPr fontId="1" type="noConversion"/>
  </si>
  <si>
    <t>계정번호</t>
    <phoneticPr fontId="1" type="noConversion"/>
  </si>
  <si>
    <t>계약번호</t>
    <phoneticPr fontId="1" type="noConversion"/>
  </si>
  <si>
    <t>FROM</t>
    <phoneticPr fontId="1" type="noConversion"/>
  </si>
  <si>
    <t>TO</t>
    <phoneticPr fontId="1" type="noConversion"/>
  </si>
  <si>
    <t>subscription</t>
    <phoneticPr fontId="1" type="noConversion"/>
  </si>
  <si>
    <t>기술지원료</t>
    <phoneticPr fontId="1" type="noConversion"/>
  </si>
  <si>
    <t>합계</t>
    <phoneticPr fontId="1" type="noConversion"/>
  </si>
  <si>
    <t>MW0247093</t>
    <phoneticPr fontId="1" type="noConversion"/>
  </si>
  <si>
    <t>Y</t>
    <phoneticPr fontId="1" type="noConversion"/>
  </si>
  <si>
    <t>삼성증권</t>
    <phoneticPr fontId="1" type="noConversion"/>
  </si>
  <si>
    <t>삼성증권 2015년 REDHAT LINUX 유지보수계약</t>
    <phoneticPr fontId="1" type="noConversion"/>
  </si>
  <si>
    <t>RH0101594</t>
  </si>
  <si>
    <t>RHEL std (1-2s) 9m</t>
  </si>
  <si>
    <t>레드햇은 20150401~20151231 계약</t>
    <phoneticPr fontId="1" type="noConversion"/>
  </si>
  <si>
    <t>RHEL std (1-2s) 7m</t>
  </si>
  <si>
    <t>RH0106761</t>
  </si>
  <si>
    <t>RHEL std (4s) 4g 9m</t>
  </si>
  <si>
    <t>RH0125194</t>
  </si>
  <si>
    <t>RHEL std (4s) 9m</t>
  </si>
  <si>
    <t>RH0149709</t>
  </si>
  <si>
    <t>RHEL std (1-2s) 4g 9m</t>
  </si>
  <si>
    <t>RH0155783</t>
  </si>
  <si>
    <t>RHEL pre (1-2s) 9m</t>
  </si>
  <si>
    <t>RHEL pre (1-2s) 7m</t>
  </si>
  <si>
    <t>RH0165545</t>
  </si>
  <si>
    <t>RHEL pre (4s) 9m</t>
  </si>
  <si>
    <t>RH1145289</t>
  </si>
  <si>
    <t>HA (1-2s) 9m</t>
  </si>
  <si>
    <t>N</t>
    <phoneticPr fontId="1" type="noConversion"/>
  </si>
  <si>
    <t>RH0155783</t>
    <phoneticPr fontId="1" type="noConversion"/>
  </si>
  <si>
    <t>RH1145289</t>
    <phoneticPr fontId="1" type="noConversion"/>
  </si>
  <si>
    <t>HA (1-2s)</t>
    <phoneticPr fontId="1" type="noConversion"/>
  </si>
  <si>
    <t>삼성증권 2015년 노후서버교체를 위한 레드햇 리눅스 기술지원</t>
    <phoneticPr fontId="1" type="noConversion"/>
  </si>
  <si>
    <t>RHEL pre (1-2s)</t>
    <phoneticPr fontId="1" type="noConversion"/>
  </si>
  <si>
    <t>[SDS 사내] LEGACY 클라우드 구축용 SW</t>
    <phoneticPr fontId="1" type="noConversion"/>
  </si>
  <si>
    <t>RHEL pre (1-2s) 5y</t>
    <phoneticPr fontId="1" type="noConversion"/>
  </si>
  <si>
    <t>RH0134973</t>
    <phoneticPr fontId="1" type="noConversion"/>
  </si>
  <si>
    <t>RHEL pre (1-2s) 4g 5y</t>
    <phoneticPr fontId="1" type="noConversion"/>
  </si>
  <si>
    <t>RH00003</t>
    <phoneticPr fontId="1" type="noConversion"/>
  </si>
  <si>
    <t>RHEL pre (1-2s) 2g 3y</t>
    <phoneticPr fontId="1" type="noConversion"/>
  </si>
  <si>
    <t>삼성화재</t>
    <phoneticPr fontId="1" type="noConversion"/>
  </si>
  <si>
    <t>인텍앤컴퍼니</t>
    <phoneticPr fontId="1" type="noConversion"/>
  </si>
  <si>
    <t>삼성화재 SAP ERP AP 개발/품질계</t>
    <phoneticPr fontId="1" type="noConversion"/>
  </si>
  <si>
    <t>RH00152</t>
    <phoneticPr fontId="1" type="noConversion"/>
  </si>
  <si>
    <t>RHEL SAP app pre (Virtual Datacenters)</t>
    <phoneticPr fontId="1" type="noConversion"/>
  </si>
  <si>
    <t>RH00154</t>
    <phoneticPr fontId="1" type="noConversion"/>
  </si>
  <si>
    <t>RHEL SAP app pre (Physical or Virtual)</t>
    <phoneticPr fontId="1" type="noConversion"/>
  </si>
  <si>
    <t>RH2280403</t>
    <phoneticPr fontId="1" type="noConversion"/>
  </si>
  <si>
    <t>RHEL Developer support</t>
    <phoneticPr fontId="1" type="noConversion"/>
  </si>
  <si>
    <t>RHEL pre 1y</t>
    <phoneticPr fontId="1" type="noConversion"/>
  </si>
  <si>
    <t>RHEL pre 4y</t>
    <phoneticPr fontId="1" type="noConversion"/>
  </si>
  <si>
    <t>RHEL std 5y</t>
    <phoneticPr fontId="1" type="noConversion"/>
  </si>
  <si>
    <t>N</t>
    <phoneticPr fontId="1" type="noConversion"/>
  </si>
  <si>
    <t>N</t>
    <phoneticPr fontId="1" type="noConversion"/>
  </si>
  <si>
    <t>Jboss EWS 16c 3y</t>
    <phoneticPr fontId="1" type="noConversion"/>
  </si>
  <si>
    <t>RH0155783</t>
    <phoneticPr fontId="1" type="noConversion"/>
  </si>
  <si>
    <t>통합하여 발주 진행 함</t>
    <phoneticPr fontId="1" type="noConversion"/>
  </si>
  <si>
    <t>10월경 서버 도입</t>
    <phoneticPr fontId="1" type="noConversion"/>
  </si>
  <si>
    <t>N</t>
    <phoneticPr fontId="1" type="noConversion"/>
  </si>
  <si>
    <t>SKU</t>
    <phoneticPr fontId="1" type="noConversion"/>
  </si>
  <si>
    <t>삼성화재</t>
    <phoneticPr fontId="1" type="noConversion"/>
  </si>
  <si>
    <t>인텍앤컴퍼니</t>
    <phoneticPr fontId="1" type="noConversion"/>
  </si>
  <si>
    <t>RH00003</t>
    <phoneticPr fontId="1" type="noConversion"/>
  </si>
  <si>
    <t>삼성화재 Windows2003 업그레이드 2차를 위한 인프라도입</t>
    <phoneticPr fontId="1" type="noConversion"/>
  </si>
  <si>
    <t>삼성화재 Windows2003 업그레이드를 위한 SW도입 1차</t>
    <phoneticPr fontId="1" type="noConversion"/>
  </si>
  <si>
    <t>RHEL pre (1-2s) 4y</t>
    <phoneticPr fontId="1" type="noConversion"/>
  </si>
  <si>
    <t>삼성전자</t>
    <phoneticPr fontId="1" type="noConversion"/>
  </si>
  <si>
    <t>삼성전자</t>
    <phoneticPr fontId="1" type="noConversion"/>
  </si>
  <si>
    <t>한국해운조합</t>
    <phoneticPr fontId="1" type="noConversion"/>
  </si>
  <si>
    <t>정원엔시스(대성산업)</t>
    <phoneticPr fontId="1" type="noConversion"/>
  </si>
  <si>
    <t>JBoss EWS 제품 및 Tomcat 기술지원</t>
    <phoneticPr fontId="1" type="noConversion"/>
  </si>
  <si>
    <t>Crowd(Server)</t>
    <phoneticPr fontId="1" type="noConversion"/>
  </si>
  <si>
    <t>Confluence(Server)</t>
    <phoneticPr fontId="1" type="noConversion"/>
  </si>
  <si>
    <t>Scroll Office for Confluence</t>
    <phoneticPr fontId="1" type="noConversion"/>
  </si>
  <si>
    <t>SEN-3663089</t>
    <phoneticPr fontId="1" type="noConversion"/>
  </si>
  <si>
    <t>현대중공업</t>
  </si>
  <si>
    <t>JIRA(Server)</t>
    <phoneticPr fontId="1" type="noConversion"/>
  </si>
  <si>
    <t>JIRA Agile(Server)</t>
    <phoneticPr fontId="1" type="noConversion"/>
  </si>
  <si>
    <t>JEditor</t>
    <phoneticPr fontId="1" type="noConversion"/>
  </si>
  <si>
    <t>JIRA Fisheye(Server)</t>
    <phoneticPr fontId="1" type="noConversion"/>
  </si>
  <si>
    <t>Table Grid Editor for JIRA</t>
    <phoneticPr fontId="1" type="noConversion"/>
  </si>
  <si>
    <t>삼성증권 FDS 프로젝트 레드햇 리눅스 기술지원</t>
    <phoneticPr fontId="1" type="noConversion"/>
  </si>
  <si>
    <t>유시스</t>
    <phoneticPr fontId="1" type="noConversion"/>
  </si>
  <si>
    <t>N</t>
    <phoneticPr fontId="1" type="noConversion"/>
  </si>
  <si>
    <t>JIRA</t>
  </si>
  <si>
    <t>JIRA Agile</t>
  </si>
  <si>
    <t>BigGantt</t>
  </si>
  <si>
    <t>Links Hierarchy</t>
  </si>
  <si>
    <t>Confluence</t>
  </si>
  <si>
    <t>FishEye</t>
  </si>
  <si>
    <t>Crucible</t>
  </si>
  <si>
    <t>Bamboo</t>
  </si>
  <si>
    <t>Crowd</t>
  </si>
  <si>
    <t>RH00004</t>
  </si>
  <si>
    <t>SEN-5652693</t>
    <phoneticPr fontId="1" type="noConversion"/>
  </si>
  <si>
    <t>SEN-5652694</t>
    <phoneticPr fontId="1" type="noConversion"/>
  </si>
  <si>
    <t>SEN-5652695</t>
    <phoneticPr fontId="1" type="noConversion"/>
  </si>
  <si>
    <t>SEN-5652696</t>
    <phoneticPr fontId="1" type="noConversion"/>
  </si>
  <si>
    <t>SEN-5652697</t>
    <phoneticPr fontId="1" type="noConversion"/>
  </si>
  <si>
    <t>SEN-5652698</t>
    <phoneticPr fontId="1" type="noConversion"/>
  </si>
  <si>
    <t>SEN-5652699</t>
    <phoneticPr fontId="1" type="noConversion"/>
  </si>
  <si>
    <t>SEN-5652700</t>
    <phoneticPr fontId="1" type="noConversion"/>
  </si>
  <si>
    <t>SEN-5652701</t>
    <phoneticPr fontId="1" type="noConversion"/>
  </si>
  <si>
    <t>SEN-5652702</t>
    <phoneticPr fontId="1" type="noConversion"/>
  </si>
  <si>
    <t>pkshit98@hhi.co.kr</t>
    <phoneticPr fontId="1" type="noConversion"/>
  </si>
  <si>
    <t>현대중공업 아틀라시안 도입</t>
    <phoneticPr fontId="1" type="noConversion"/>
  </si>
  <si>
    <t>인텍앤컴퍼니</t>
    <phoneticPr fontId="1" type="noConversion"/>
  </si>
  <si>
    <t xml:space="preserve"> </t>
    <phoneticPr fontId="1" type="noConversion"/>
  </si>
  <si>
    <t>RH00004</t>
    <phoneticPr fontId="1" type="noConversion"/>
  </si>
  <si>
    <t>Back Test용 레드햇 리눅스 기술지원</t>
    <phoneticPr fontId="1" type="noConversion"/>
  </si>
  <si>
    <t>Y</t>
    <phoneticPr fontId="1" type="noConversion"/>
  </si>
  <si>
    <t>RH00003</t>
  </si>
  <si>
    <t>삼성전자 러시아 데이타센터 시스템용 SW 공급</t>
    <phoneticPr fontId="1" type="noConversion"/>
  </si>
  <si>
    <t>RH00026</t>
    <phoneticPr fontId="1" type="noConversion"/>
  </si>
  <si>
    <t>하나금융투자</t>
    <phoneticPr fontId="1" type="noConversion"/>
  </si>
  <si>
    <t>하나금융투자</t>
    <phoneticPr fontId="1" type="noConversion"/>
  </si>
  <si>
    <t>온라인 협업관리시스템(Confluence) 도입</t>
    <phoneticPr fontId="1" type="noConversion"/>
  </si>
  <si>
    <t>N</t>
    <phoneticPr fontId="1" type="noConversion"/>
  </si>
  <si>
    <t>Confluence</t>
    <phoneticPr fontId="1" type="noConversion"/>
  </si>
  <si>
    <t>Team Calendars for Confluence</t>
    <phoneticPr fontId="1" type="noConversion"/>
  </si>
  <si>
    <t>SEN-3288434</t>
    <phoneticPr fontId="1" type="noConversion"/>
  </si>
  <si>
    <t>SEN-3663087</t>
    <phoneticPr fontId="1" type="noConversion"/>
  </si>
  <si>
    <t>eunju81.hong@samsung.com</t>
    <phoneticPr fontId="1" type="noConversion"/>
  </si>
  <si>
    <t>SEN-6477607</t>
  </si>
  <si>
    <t>sweetkhs@hanafn.com</t>
  </si>
  <si>
    <t>SEN-6477608</t>
  </si>
  <si>
    <t>MW0196814</t>
  </si>
  <si>
    <t>옐로금융그룹</t>
    <phoneticPr fontId="1" type="noConversion"/>
  </si>
  <si>
    <t>옐로금융그룹</t>
    <phoneticPr fontId="1" type="noConversion"/>
  </si>
  <si>
    <t>N</t>
    <phoneticPr fontId="1" type="noConversion"/>
  </si>
  <si>
    <t>JIRA Software</t>
    <phoneticPr fontId="1" type="noConversion"/>
  </si>
  <si>
    <t>SEN-6716050</t>
    <phoneticPr fontId="1" type="noConversion"/>
  </si>
  <si>
    <t>SEN-6716051</t>
    <phoneticPr fontId="1" type="noConversion"/>
  </si>
  <si>
    <t>infra@yellofg.com</t>
    <phoneticPr fontId="1" type="noConversion"/>
  </si>
  <si>
    <t>Atlassian 도입</t>
    <phoneticPr fontId="1" type="noConversion"/>
  </si>
  <si>
    <t>현대비에스앤씨</t>
  </si>
  <si>
    <t>OSC-CPS</t>
    <phoneticPr fontId="1" type="noConversion"/>
  </si>
  <si>
    <t>기술지원안함</t>
  </si>
  <si>
    <t>추가기술지원 3ea</t>
  </si>
  <si>
    <t>RH-GPS</t>
  </si>
  <si>
    <t>Global Professional Service</t>
  </si>
  <si>
    <t>추가기술지원 7ea</t>
  </si>
  <si>
    <t>SEN-2407225</t>
    <phoneticPr fontId="1" type="noConversion"/>
  </si>
  <si>
    <t>SEN-2426174</t>
    <phoneticPr fontId="1" type="noConversion"/>
  </si>
  <si>
    <t>SEN-3663086</t>
    <phoneticPr fontId="1" type="noConversion"/>
  </si>
  <si>
    <t>pkshit98@hhi.co.kr</t>
    <phoneticPr fontId="1" type="noConversion"/>
  </si>
  <si>
    <t>SEN-4225328</t>
    <phoneticPr fontId="1" type="noConversion"/>
  </si>
  <si>
    <t>eunju81.hong@samsung.com</t>
    <phoneticPr fontId="1" type="noConversion"/>
  </si>
  <si>
    <t>삼성전자</t>
    <phoneticPr fontId="1" type="noConversion"/>
  </si>
  <si>
    <t>삼성전자</t>
    <phoneticPr fontId="1" type="noConversion"/>
  </si>
  <si>
    <t>younga.kim@samsung.com</t>
  </si>
  <si>
    <t>Y</t>
    <phoneticPr fontId="1" type="noConversion"/>
  </si>
  <si>
    <t>JIRA Software</t>
  </si>
  <si>
    <t>JIRA Service Desk</t>
    <phoneticPr fontId="1" type="noConversion"/>
  </si>
  <si>
    <t>SEN-4822482</t>
    <phoneticPr fontId="1" type="noConversion"/>
  </si>
  <si>
    <t>younga.kim@samsung.com</t>
    <phoneticPr fontId="1" type="noConversion"/>
  </si>
  <si>
    <t>SEN-4822477</t>
    <phoneticPr fontId="1" type="noConversion"/>
  </si>
  <si>
    <t>삼성전자</t>
  </si>
  <si>
    <t>삼성전자 무선사업부 개발실 아틀라시안 제품 유지보수</t>
  </si>
  <si>
    <t>Y</t>
    <phoneticPr fontId="1" type="noConversion"/>
  </si>
  <si>
    <t>RH00001</t>
  </si>
  <si>
    <t>RHEL VD pre (2s) 1y</t>
    <phoneticPr fontId="1" type="noConversion"/>
  </si>
  <si>
    <t>SEN-5161822</t>
    <phoneticPr fontId="1" type="noConversion"/>
  </si>
  <si>
    <t>Fisheye</t>
    <phoneticPr fontId="1" type="noConversion"/>
  </si>
  <si>
    <t>에듀윌</t>
    <phoneticPr fontId="1" type="noConversion"/>
  </si>
  <si>
    <t>N</t>
    <phoneticPr fontId="1" type="noConversion"/>
  </si>
  <si>
    <t>JIRA Software (Server)</t>
    <phoneticPr fontId="1" type="noConversion"/>
  </si>
  <si>
    <t>JIRA Core (Server)</t>
    <phoneticPr fontId="1" type="noConversion"/>
  </si>
  <si>
    <t>Confluence (Server)</t>
    <phoneticPr fontId="1" type="noConversion"/>
  </si>
  <si>
    <t>Scroll Office for Confluence</t>
    <phoneticPr fontId="1" type="noConversion"/>
  </si>
  <si>
    <t>Team Calendars for Confluence</t>
    <phoneticPr fontId="1" type="noConversion"/>
  </si>
  <si>
    <t>Table Grid Editor for JIRA</t>
    <phoneticPr fontId="1" type="noConversion"/>
  </si>
  <si>
    <t>JEditor for JIRA</t>
    <phoneticPr fontId="1" type="noConversion"/>
  </si>
  <si>
    <t>Structure for JIRA</t>
    <phoneticPr fontId="1" type="noConversion"/>
  </si>
  <si>
    <t>Big Gantt for JIRA</t>
    <phoneticPr fontId="1" type="noConversion"/>
  </si>
  <si>
    <t xml:space="preserve">삼성전자 무선사업부 온라인스토어 아틀라시안 </t>
    <phoneticPr fontId="1" type="noConversion"/>
  </si>
  <si>
    <t>yd7.park@samsung.com</t>
    <phoneticPr fontId="1" type="noConversion"/>
  </si>
  <si>
    <t>SEN-4225327</t>
    <phoneticPr fontId="1" type="noConversion"/>
  </si>
  <si>
    <t>근로복지공단</t>
    <phoneticPr fontId="1" type="noConversion"/>
  </si>
  <si>
    <t>엔디에스</t>
    <phoneticPr fontId="1" type="noConversion"/>
  </si>
  <si>
    <t>Y</t>
    <phoneticPr fontId="1" type="noConversion"/>
  </si>
  <si>
    <t>RHEL std 2y</t>
    <phoneticPr fontId="1" type="noConversion"/>
  </si>
  <si>
    <t>MW0196814</t>
    <phoneticPr fontId="1" type="noConversion"/>
  </si>
  <si>
    <t>Jboss EAP std 16c 2y</t>
    <phoneticPr fontId="1" type="noConversion"/>
  </si>
  <si>
    <t>smadmin@eduwill.net</t>
    <phoneticPr fontId="1" type="noConversion"/>
  </si>
  <si>
    <t>에듀윌 아틀라시안 솔루션 도입 및 기술지원</t>
    <phoneticPr fontId="1" type="noConversion"/>
  </si>
  <si>
    <t>SEN-7599426</t>
    <phoneticPr fontId="1" type="noConversion"/>
  </si>
  <si>
    <t>SEN-7599427</t>
    <phoneticPr fontId="1" type="noConversion"/>
  </si>
  <si>
    <t>SEN-7599428</t>
    <phoneticPr fontId="1" type="noConversion"/>
  </si>
  <si>
    <t>SEN-7599429</t>
    <phoneticPr fontId="1" type="noConversion"/>
  </si>
  <si>
    <t>비즈아이솔루션</t>
    <phoneticPr fontId="1" type="noConversion"/>
  </si>
  <si>
    <t>아틀라시안 교육 및 컨설팅</t>
    <phoneticPr fontId="1" type="noConversion"/>
  </si>
  <si>
    <t>N</t>
    <phoneticPr fontId="1" type="noConversion"/>
  </si>
  <si>
    <t>JIRA Admin Part 1</t>
    <phoneticPr fontId="1" type="noConversion"/>
  </si>
  <si>
    <t>JIRA Admin Part 2</t>
    <phoneticPr fontId="1" type="noConversion"/>
  </si>
  <si>
    <t>Getting Started with Confluence</t>
    <phoneticPr fontId="1" type="noConversion"/>
  </si>
  <si>
    <t>SEN-7599431</t>
    <phoneticPr fontId="1" type="noConversion"/>
  </si>
  <si>
    <t>smadmin@eduwill.net</t>
    <phoneticPr fontId="1" type="noConversion"/>
  </si>
  <si>
    <t>SEN-7599432</t>
    <phoneticPr fontId="1" type="noConversion"/>
  </si>
  <si>
    <t>SEN-7599433</t>
    <phoneticPr fontId="1" type="noConversion"/>
  </si>
  <si>
    <t>SEN-7599434</t>
    <phoneticPr fontId="1" type="noConversion"/>
  </si>
  <si>
    <t>에듀윌</t>
    <phoneticPr fontId="1" type="noConversion"/>
  </si>
  <si>
    <t>르노삼성자동차</t>
    <phoneticPr fontId="1" type="noConversion"/>
  </si>
  <si>
    <t>르노삼성자동차 본사 프로젝트 구축 건</t>
    <phoneticPr fontId="1" type="noConversion"/>
  </si>
  <si>
    <t>N</t>
    <phoneticPr fontId="1" type="noConversion"/>
  </si>
  <si>
    <t>RH00004F3</t>
    <phoneticPr fontId="1" type="noConversion"/>
  </si>
  <si>
    <t>RHEL std 3y</t>
    <phoneticPr fontId="1" type="noConversion"/>
  </si>
  <si>
    <t>글로우데이즈</t>
    <phoneticPr fontId="1" type="noConversion"/>
  </si>
  <si>
    <t>글로우데이즈</t>
    <phoneticPr fontId="1" type="noConversion"/>
  </si>
  <si>
    <t>글로우데이즈 아틀라시안 도입</t>
    <phoneticPr fontId="1" type="noConversion"/>
  </si>
  <si>
    <t>N</t>
    <phoneticPr fontId="1" type="noConversion"/>
  </si>
  <si>
    <t>JIRA Software (Server)</t>
    <phoneticPr fontId="1" type="noConversion"/>
  </si>
  <si>
    <t>Confluence (Server)</t>
    <phoneticPr fontId="1" type="noConversion"/>
  </si>
  <si>
    <t>Bitbucket (Server)</t>
    <phoneticPr fontId="1" type="noConversion"/>
  </si>
  <si>
    <t>License</t>
    <phoneticPr fontId="1" type="noConversion"/>
  </si>
  <si>
    <t>교육</t>
    <phoneticPr fontId="1" type="noConversion"/>
  </si>
  <si>
    <t>SEN-7809088</t>
    <phoneticPr fontId="1" type="noConversion"/>
  </si>
  <si>
    <t>SEN-7809089</t>
    <phoneticPr fontId="1" type="noConversion"/>
  </si>
  <si>
    <t>SEN-7809090</t>
    <phoneticPr fontId="1" type="noConversion"/>
  </si>
  <si>
    <t>kwonbh@glowmee.com</t>
    <phoneticPr fontId="1" type="noConversion"/>
  </si>
  <si>
    <t>삼성전자</t>
    <phoneticPr fontId="1" type="noConversion"/>
  </si>
  <si>
    <t>삼성전자</t>
    <phoneticPr fontId="1" type="noConversion"/>
  </si>
  <si>
    <t>Atlassian Confluence Plug-in 도입</t>
    <phoneticPr fontId="1" type="noConversion"/>
  </si>
  <si>
    <t>N</t>
    <phoneticPr fontId="1" type="noConversion"/>
  </si>
  <si>
    <t>RHEL std 1y</t>
  </si>
  <si>
    <t>RH00001</t>
    <phoneticPr fontId="1" type="noConversion"/>
  </si>
  <si>
    <t>SEN-7845795</t>
    <phoneticPr fontId="1" type="noConversion"/>
  </si>
  <si>
    <t>Draw.io Diagrams for Con</t>
    <phoneticPr fontId="1" type="noConversion"/>
  </si>
  <si>
    <t>SEN-7845796</t>
    <phoneticPr fontId="1" type="noConversion"/>
  </si>
  <si>
    <t>Copy Page Tree for Con</t>
    <phoneticPr fontId="1" type="noConversion"/>
  </si>
  <si>
    <t>SEN-7845797</t>
    <phoneticPr fontId="1" type="noConversion"/>
  </si>
  <si>
    <t>Team Calendars for Con</t>
    <phoneticPr fontId="1" type="noConversion"/>
  </si>
  <si>
    <t>Glossary for Con</t>
    <phoneticPr fontId="1" type="noConversion"/>
  </si>
  <si>
    <t>SEN-3663088</t>
    <phoneticPr fontId="1" type="noConversion"/>
  </si>
  <si>
    <t>wsjang@samsung.com</t>
    <phoneticPr fontId="1" type="noConversion"/>
  </si>
  <si>
    <t>Atlassian JIRA Plug-in 도입</t>
    <phoneticPr fontId="1" type="noConversion"/>
  </si>
  <si>
    <t>ScriptRunner for JIRA</t>
    <phoneticPr fontId="1" type="noConversion"/>
  </si>
  <si>
    <t>RHEL pre 1y</t>
  </si>
  <si>
    <t>중소기업유통센터</t>
    <phoneticPr fontId="1" type="noConversion"/>
  </si>
  <si>
    <t>리번드</t>
    <phoneticPr fontId="1" type="noConversion"/>
  </si>
  <si>
    <t>중소기업유통센터 대민서비스 고도화 사업 레드햇 리눅스 기술지원</t>
    <phoneticPr fontId="1" type="noConversion"/>
  </si>
  <si>
    <t>N</t>
    <phoneticPr fontId="1" type="noConversion"/>
  </si>
  <si>
    <t>RH00004</t>
    <phoneticPr fontId="1" type="noConversion"/>
  </si>
  <si>
    <t>RS (2s) 1y</t>
    <phoneticPr fontId="1" type="noConversion"/>
  </si>
  <si>
    <t>동운아나텍</t>
    <phoneticPr fontId="1" type="noConversion"/>
  </si>
  <si>
    <t>동운아나텍</t>
    <phoneticPr fontId="1" type="noConversion"/>
  </si>
  <si>
    <t>N</t>
    <phoneticPr fontId="1" type="noConversion"/>
  </si>
  <si>
    <t>동운아나텍 Atlassian JIRA / Confluence 구축</t>
    <phoneticPr fontId="1" type="noConversion"/>
  </si>
  <si>
    <t>JIRA Software (Server)</t>
  </si>
  <si>
    <t>Confluence (Server)</t>
  </si>
  <si>
    <t>nuance6314@dwanatech.com</t>
    <phoneticPr fontId="1" type="noConversion"/>
  </si>
  <si>
    <t>아이마켓코리아</t>
    <phoneticPr fontId="1" type="noConversion"/>
  </si>
  <si>
    <t>SEN-8301386</t>
    <phoneticPr fontId="1" type="noConversion"/>
  </si>
  <si>
    <t>SEN-8301387</t>
    <phoneticPr fontId="1" type="noConversion"/>
  </si>
  <si>
    <t>nuance6314@dwanatech.com</t>
    <phoneticPr fontId="1" type="noConversion"/>
  </si>
  <si>
    <t>wsjang@samsung.com</t>
    <phoneticPr fontId="1" type="noConversion"/>
  </si>
  <si>
    <t>SEN-8301375</t>
    <phoneticPr fontId="1" type="noConversion"/>
  </si>
  <si>
    <t>16년 근로복지공단 정보시스템(시설장비) 유지보수 위탁사업</t>
    <phoneticPr fontId="1" type="noConversion"/>
  </si>
  <si>
    <t>미래에셋생명</t>
    <phoneticPr fontId="1" type="noConversion"/>
  </si>
  <si>
    <t>동부</t>
    <phoneticPr fontId="1" type="noConversion"/>
  </si>
  <si>
    <t>N</t>
    <phoneticPr fontId="1" type="noConversion"/>
  </si>
  <si>
    <t>미래에셋생명 개인정보보호 Atlassian 납품 계약</t>
    <phoneticPr fontId="1" type="noConversion"/>
  </si>
  <si>
    <t>리싸이클파크</t>
    <phoneticPr fontId="1" type="noConversion"/>
  </si>
  <si>
    <t>OpenStack Platform, std</t>
  </si>
  <si>
    <t>LH공사</t>
  </si>
  <si>
    <t>컨설팅서비스</t>
    <phoneticPr fontId="1" type="noConversion"/>
  </si>
  <si>
    <t>오픈소스</t>
    <phoneticPr fontId="1" type="noConversion"/>
  </si>
  <si>
    <t>구분</t>
    <phoneticPr fontId="1" type="noConversion"/>
  </si>
  <si>
    <t>■ Cloud 계약 목록</t>
    <phoneticPr fontId="1" type="noConversion"/>
  </si>
  <si>
    <t>AWS</t>
    <phoneticPr fontId="1" type="noConversion"/>
  </si>
  <si>
    <t>삼성웰스토리</t>
    <phoneticPr fontId="1" type="noConversion"/>
  </si>
  <si>
    <t>N</t>
    <phoneticPr fontId="1" type="noConversion"/>
  </si>
  <si>
    <t>현대중공업</t>
    <phoneticPr fontId="1" type="noConversion"/>
  </si>
  <si>
    <t>유시스</t>
    <phoneticPr fontId="1" type="noConversion"/>
  </si>
  <si>
    <t>현대중공업 Bitbucket 도입</t>
    <phoneticPr fontId="1" type="noConversion"/>
  </si>
  <si>
    <t>N</t>
    <phoneticPr fontId="1" type="noConversion"/>
  </si>
  <si>
    <t>Bitbucket (Server)</t>
    <phoneticPr fontId="1" type="noConversion"/>
  </si>
  <si>
    <t>강원랜드</t>
    <phoneticPr fontId="1" type="noConversion"/>
  </si>
  <si>
    <t>엔디에스</t>
    <phoneticPr fontId="1" type="noConversion"/>
  </si>
  <si>
    <t>강원랜드 리조트관리시스템(RMS) 구축용역</t>
    <phoneticPr fontId="1" type="noConversion"/>
  </si>
  <si>
    <t>MW0196814RN</t>
    <phoneticPr fontId="1" type="noConversion"/>
  </si>
  <si>
    <t>Y</t>
  </si>
  <si>
    <t>HA</t>
  </si>
  <si>
    <t>현대중공업</t>
    <phoneticPr fontId="1" type="noConversion"/>
  </si>
  <si>
    <t>엔진기계사업부 Atlassian 도입</t>
    <phoneticPr fontId="1" type="noConversion"/>
  </si>
  <si>
    <t>N</t>
    <phoneticPr fontId="1" type="noConversion"/>
  </si>
  <si>
    <t>dongje@hhi.co.kr</t>
    <phoneticPr fontId="1" type="noConversion"/>
  </si>
  <si>
    <t>jerrykim@miraeasset.com</t>
  </si>
  <si>
    <t>SEN-8784801</t>
    <phoneticPr fontId="1" type="noConversion"/>
  </si>
  <si>
    <t>SEN-8784802</t>
    <phoneticPr fontId="1" type="noConversion"/>
  </si>
  <si>
    <t>SEN-8784803</t>
    <phoneticPr fontId="1" type="noConversion"/>
  </si>
  <si>
    <t>SEN-8784804</t>
    <phoneticPr fontId="1" type="noConversion"/>
  </si>
  <si>
    <t>SEN-8784805</t>
    <phoneticPr fontId="1" type="noConversion"/>
  </si>
  <si>
    <t>SEN-8784807</t>
    <phoneticPr fontId="1" type="noConversion"/>
  </si>
  <si>
    <t>SEN-8784808</t>
    <phoneticPr fontId="1" type="noConversion"/>
  </si>
  <si>
    <t>ksh0130@kangwonland.com</t>
  </si>
  <si>
    <t>SEN-8803931</t>
    <phoneticPr fontId="1" type="noConversion"/>
  </si>
  <si>
    <t>SEN-8803932</t>
    <phoneticPr fontId="1" type="noConversion"/>
  </si>
  <si>
    <t>SEN-8803933</t>
    <phoneticPr fontId="1" type="noConversion"/>
  </si>
  <si>
    <t>dongje@hhi.co.kr</t>
    <phoneticPr fontId="1" type="noConversion"/>
  </si>
  <si>
    <t>컴윈테크</t>
    <phoneticPr fontId="1" type="noConversion"/>
  </si>
  <si>
    <t>SEN-8812464</t>
    <phoneticPr fontId="1" type="noConversion"/>
  </si>
  <si>
    <t>chanho@hhi.co.kr</t>
    <phoneticPr fontId="1" type="noConversion"/>
  </si>
  <si>
    <t>LG CNS</t>
    <phoneticPr fontId="1" type="noConversion"/>
  </si>
  <si>
    <t>메트라이프생명</t>
    <phoneticPr fontId="1" type="noConversion"/>
  </si>
  <si>
    <t>락플레이스</t>
    <phoneticPr fontId="1" type="noConversion"/>
  </si>
  <si>
    <t>락플레이스 Atlassian 도입</t>
    <phoneticPr fontId="1" type="noConversion"/>
  </si>
  <si>
    <t>N</t>
    <phoneticPr fontId="1" type="noConversion"/>
  </si>
  <si>
    <t>JIRA Service Desk</t>
    <phoneticPr fontId="1" type="noConversion"/>
  </si>
  <si>
    <t>삼성전자</t>
    <phoneticPr fontId="1" type="noConversion"/>
  </si>
  <si>
    <t>Gliffy Diagrams for Confluence</t>
    <phoneticPr fontId="1" type="noConversion"/>
  </si>
  <si>
    <t>eazyBI Reports and Charts for JIRA</t>
    <phoneticPr fontId="1" type="noConversion"/>
  </si>
  <si>
    <t>Digital Transformation 2단계 구축_퀵윈 Linux OS</t>
    <phoneticPr fontId="1" type="noConversion"/>
  </si>
  <si>
    <t>N</t>
    <phoneticPr fontId="1" type="noConversion"/>
  </si>
  <si>
    <t>RH00001F2</t>
    <phoneticPr fontId="1" type="noConversion"/>
  </si>
  <si>
    <t>RHEL VD pre 2y</t>
    <phoneticPr fontId="1" type="noConversion"/>
  </si>
  <si>
    <t>RH00002F2</t>
    <phoneticPr fontId="1" type="noConversion"/>
  </si>
  <si>
    <t>RHEL VD std 2y</t>
    <phoneticPr fontId="1" type="noConversion"/>
  </si>
  <si>
    <t>ygyk.lim@samsung.com</t>
    <phoneticPr fontId="1" type="noConversion"/>
  </si>
  <si>
    <t>N</t>
    <phoneticPr fontId="1" type="noConversion"/>
  </si>
  <si>
    <t>management@rockplace.co.kr</t>
    <phoneticPr fontId="1" type="noConversion"/>
  </si>
  <si>
    <t>SEN-8996466</t>
    <phoneticPr fontId="1" type="noConversion"/>
  </si>
  <si>
    <t>SEN-8996467</t>
    <phoneticPr fontId="1" type="noConversion"/>
  </si>
  <si>
    <t>SEN-8996468</t>
    <phoneticPr fontId="1" type="noConversion"/>
  </si>
  <si>
    <t>ygyk.lim@samsung.com</t>
    <phoneticPr fontId="1" type="noConversion"/>
  </si>
  <si>
    <t>SEN-8996446</t>
    <phoneticPr fontId="1" type="noConversion"/>
  </si>
  <si>
    <t>SEN-8996447</t>
    <phoneticPr fontId="1" type="noConversion"/>
  </si>
  <si>
    <t>SEN-8996449</t>
    <phoneticPr fontId="1" type="noConversion"/>
  </si>
  <si>
    <t>SEN-8996450</t>
    <phoneticPr fontId="1" type="noConversion"/>
  </si>
  <si>
    <t>SEN-8996451</t>
    <phoneticPr fontId="1" type="noConversion"/>
  </si>
  <si>
    <t>동운아나텍</t>
  </si>
  <si>
    <t>Atlassian Confluence 업그레이드</t>
    <phoneticPr fontId="1" type="noConversion"/>
  </si>
  <si>
    <t>Y</t>
    <phoneticPr fontId="1" type="noConversion"/>
  </si>
  <si>
    <t>메트라이프생명</t>
    <phoneticPr fontId="1" type="noConversion"/>
  </si>
  <si>
    <t>LG CNS</t>
    <phoneticPr fontId="1" type="noConversion"/>
  </si>
  <si>
    <t>Digital Transformation 2단계 구축_Phase2</t>
    <phoneticPr fontId="1" type="noConversion"/>
  </si>
  <si>
    <t>N</t>
    <phoneticPr fontId="1" type="noConversion"/>
  </si>
  <si>
    <t>RHEL VD pre 2y</t>
    <phoneticPr fontId="1" type="noConversion"/>
  </si>
  <si>
    <t>RH00012F2</t>
    <phoneticPr fontId="1" type="noConversion"/>
  </si>
  <si>
    <t>RHEL VD (Disaster) std 2y</t>
    <phoneticPr fontId="1" type="noConversion"/>
  </si>
  <si>
    <t>SEN-8301387</t>
    <phoneticPr fontId="1" type="noConversion"/>
  </si>
  <si>
    <t xml:space="preserve">   </t>
    <phoneticPr fontId="1" type="noConversion"/>
  </si>
  <si>
    <t>파고다아카데미</t>
    <phoneticPr fontId="1" type="noConversion"/>
  </si>
  <si>
    <t>FishEye</t>
    <phoneticPr fontId="1" type="noConversion"/>
  </si>
  <si>
    <t>Crowd</t>
    <phoneticPr fontId="1" type="noConversion"/>
  </si>
  <si>
    <t>Clover</t>
    <phoneticPr fontId="1" type="noConversion"/>
  </si>
  <si>
    <t>엔진기계사업부 Atlassian Add-on 도입</t>
    <phoneticPr fontId="1" type="noConversion"/>
  </si>
  <si>
    <t>N</t>
    <phoneticPr fontId="1" type="noConversion"/>
  </si>
  <si>
    <t>Arsenale Lockpoint</t>
    <phoneticPr fontId="1" type="noConversion"/>
  </si>
  <si>
    <t>SEN-9338120</t>
    <phoneticPr fontId="1" type="noConversion"/>
  </si>
  <si>
    <t>포워드벤처스</t>
  </si>
  <si>
    <t>포워드벤처스</t>
    <phoneticPr fontId="1" type="noConversion"/>
  </si>
  <si>
    <t>Y</t>
    <phoneticPr fontId="1" type="noConversion"/>
  </si>
  <si>
    <t>RSM 홈페이지 Web Hosting Service</t>
    <phoneticPr fontId="1" type="noConversion"/>
  </si>
  <si>
    <t>쿠팡 Atlassian - JIRA 외</t>
    <phoneticPr fontId="1" type="noConversion"/>
  </si>
  <si>
    <t>Issue Templates for JIRA</t>
    <phoneticPr fontId="1" type="noConversion"/>
  </si>
  <si>
    <t>SEN-4755627</t>
    <phoneticPr fontId="1" type="noConversion"/>
  </si>
  <si>
    <t>Tempo Timesheets for JIRA</t>
    <phoneticPr fontId="1" type="noConversion"/>
  </si>
  <si>
    <t>SEN-7045603</t>
    <phoneticPr fontId="1" type="noConversion"/>
  </si>
  <si>
    <t>eazyBI Reports and Charts for JIRA</t>
    <phoneticPr fontId="1" type="noConversion"/>
  </si>
  <si>
    <t>SEN-7045602</t>
    <phoneticPr fontId="1" type="noConversion"/>
  </si>
  <si>
    <t>Confluence (Server)</t>
    <phoneticPr fontId="1" type="noConversion"/>
  </si>
  <si>
    <t>JIRA Software (Server)</t>
    <phoneticPr fontId="1" type="noConversion"/>
  </si>
  <si>
    <t>SEN-2176715</t>
    <phoneticPr fontId="1" type="noConversion"/>
  </si>
  <si>
    <t>SEN-2244924</t>
    <phoneticPr fontId="1" type="noConversion"/>
  </si>
  <si>
    <t>ScriptRunner for JIRA</t>
    <phoneticPr fontId="1" type="noConversion"/>
  </si>
  <si>
    <t>SEN-9500681</t>
    <phoneticPr fontId="1" type="noConversion"/>
  </si>
  <si>
    <t>system@coupang.com</t>
    <phoneticPr fontId="1" type="noConversion"/>
  </si>
  <si>
    <t>삼성전자</t>
    <phoneticPr fontId="1" type="noConversion"/>
  </si>
  <si>
    <t>삼성전자</t>
    <phoneticPr fontId="1" type="noConversion"/>
  </si>
  <si>
    <t>Y</t>
    <phoneticPr fontId="1" type="noConversion"/>
  </si>
  <si>
    <t>wsjang@samsung.com</t>
  </si>
  <si>
    <t>파고다에스씨에스</t>
    <phoneticPr fontId="1" type="noConversion"/>
  </si>
  <si>
    <t>AWS (아이티뱅크 개발 지원 서비스)</t>
    <phoneticPr fontId="1" type="noConversion"/>
  </si>
  <si>
    <t>AWS (평창동계올림픽 지원 서비스)</t>
    <phoneticPr fontId="1" type="noConversion"/>
  </si>
  <si>
    <t>씨디네트웍스</t>
    <phoneticPr fontId="1" type="noConversion"/>
  </si>
  <si>
    <t>씨디네트웍스</t>
    <phoneticPr fontId="1" type="noConversion"/>
  </si>
  <si>
    <t>씨디네트웍스 Atlassian Software 갱신</t>
    <phoneticPr fontId="1" type="noConversion"/>
  </si>
  <si>
    <t>Y</t>
    <phoneticPr fontId="1" type="noConversion"/>
  </si>
  <si>
    <t>SEN-278245</t>
    <phoneticPr fontId="1" type="noConversion"/>
  </si>
  <si>
    <t>SEN-278239</t>
    <phoneticPr fontId="1" type="noConversion"/>
  </si>
  <si>
    <t>changbae.yoon@cdnetworks.co.kr</t>
    <phoneticPr fontId="1" type="noConversion"/>
  </si>
  <si>
    <t>changbae.yoon@cdnetworks.co.kr</t>
    <phoneticPr fontId="1" type="noConversion"/>
  </si>
  <si>
    <t>JIRA Software (Server)</t>
    <phoneticPr fontId="1" type="noConversion"/>
  </si>
  <si>
    <t>SEN-3288434</t>
    <phoneticPr fontId="1" type="noConversion"/>
  </si>
  <si>
    <t>Table Grid Editor for JIRA</t>
    <phoneticPr fontId="1" type="noConversion"/>
  </si>
  <si>
    <t>SEN-5161822</t>
    <phoneticPr fontId="1" type="noConversion"/>
  </si>
  <si>
    <t>JEditor - Rich Text Editor for JIRA for JIRA</t>
    <phoneticPr fontId="1" type="noConversion"/>
  </si>
  <si>
    <t>SEN-4225327</t>
    <phoneticPr fontId="1" type="noConversion"/>
  </si>
  <si>
    <t>FishEye</t>
    <phoneticPr fontId="1" type="noConversion"/>
  </si>
  <si>
    <t>SEN-3663086</t>
    <phoneticPr fontId="1" type="noConversion"/>
  </si>
  <si>
    <t>SEN-4225328</t>
    <phoneticPr fontId="1" type="noConversion"/>
  </si>
  <si>
    <t>Structure - The Issue Organizer for JIRA</t>
    <phoneticPr fontId="1" type="noConversion"/>
  </si>
  <si>
    <t>Confluence (Server)</t>
    <phoneticPr fontId="1" type="noConversion"/>
  </si>
  <si>
    <t>SEN-2407225</t>
    <phoneticPr fontId="1" type="noConversion"/>
  </si>
  <si>
    <t>SEN-2426174</t>
    <phoneticPr fontId="1" type="noConversion"/>
  </si>
  <si>
    <t>Crowd</t>
    <phoneticPr fontId="1" type="noConversion"/>
  </si>
  <si>
    <t>Scroll Office for Confluence</t>
    <phoneticPr fontId="1" type="noConversion"/>
  </si>
  <si>
    <t>SEN-3663089</t>
    <phoneticPr fontId="1" type="noConversion"/>
  </si>
  <si>
    <t>Mail Page for Confluence</t>
    <phoneticPr fontId="1" type="noConversion"/>
  </si>
  <si>
    <t>SEN-9620707</t>
    <phoneticPr fontId="1" type="noConversion"/>
  </si>
  <si>
    <t>KB증권</t>
  </si>
  <si>
    <t>에스케이엔카닷컴</t>
    <phoneticPr fontId="1" type="noConversion"/>
  </si>
  <si>
    <t>SK엔카 Atlassian 도입</t>
    <phoneticPr fontId="1" type="noConversion"/>
  </si>
  <si>
    <t>N</t>
    <phoneticPr fontId="1" type="noConversion"/>
  </si>
  <si>
    <t>Bitbucket</t>
    <phoneticPr fontId="1" type="noConversion"/>
  </si>
  <si>
    <t>Bamboo</t>
    <phoneticPr fontId="1" type="noConversion"/>
  </si>
  <si>
    <t>Tasks for AWS (Bamboo)</t>
    <phoneticPr fontId="1" type="noConversion"/>
  </si>
  <si>
    <t>Identity Federation for AWS (Bamboo)</t>
    <phoneticPr fontId="1" type="noConversion"/>
  </si>
  <si>
    <t>chanix@encar.com</t>
    <phoneticPr fontId="1" type="noConversion"/>
  </si>
  <si>
    <t>SEN-9684860</t>
    <phoneticPr fontId="1" type="noConversion"/>
  </si>
  <si>
    <t>SEN-9684861</t>
    <phoneticPr fontId="1" type="noConversion"/>
  </si>
  <si>
    <t>SEN-9684862</t>
    <phoneticPr fontId="1" type="noConversion"/>
  </si>
  <si>
    <t>SEN-9684863</t>
    <phoneticPr fontId="1" type="noConversion"/>
  </si>
  <si>
    <t>SEN-9684864</t>
    <phoneticPr fontId="1" type="noConversion"/>
  </si>
  <si>
    <t>SEN-9684865</t>
    <phoneticPr fontId="1" type="noConversion"/>
  </si>
  <si>
    <t>에듀윌</t>
    <phoneticPr fontId="1" type="noConversion"/>
  </si>
  <si>
    <t>에듀윌</t>
    <phoneticPr fontId="1" type="noConversion"/>
  </si>
  <si>
    <t>Atlassian 제품 갱신 및 업그레이드</t>
    <phoneticPr fontId="1" type="noConversion"/>
  </si>
  <si>
    <t>Y</t>
    <phoneticPr fontId="1" type="noConversion"/>
  </si>
  <si>
    <t>smadmin@eduwill.net</t>
    <phoneticPr fontId="1" type="noConversion"/>
  </si>
  <si>
    <t>smadmin@eduwill.net</t>
    <phoneticPr fontId="1" type="noConversion"/>
  </si>
  <si>
    <t>SEN-7599430</t>
    <phoneticPr fontId="1" type="noConversion"/>
  </si>
  <si>
    <t>Spreadsheets for Confluence</t>
    <phoneticPr fontId="1" type="noConversion"/>
  </si>
  <si>
    <t>한국총괄 프로젝트(온라인스토어) JIRA/Confluence 구축</t>
    <phoneticPr fontId="1" type="noConversion"/>
  </si>
  <si>
    <t>한국총괄 프로젝트(온라인스토어) JIRA/Confluence 구축 추가</t>
    <phoneticPr fontId="1" type="noConversion"/>
  </si>
  <si>
    <t>Y</t>
    <phoneticPr fontId="1" type="noConversion"/>
  </si>
  <si>
    <t>SEN-8996446</t>
  </si>
  <si>
    <t>ygyk.lim@samsung.com</t>
  </si>
  <si>
    <t>eazyBI Reports and Charts for JIRA</t>
  </si>
  <si>
    <t>SEN-8996447</t>
  </si>
  <si>
    <t>SEN-8996449</t>
  </si>
  <si>
    <t>Gliffy Diagrams for Confluence</t>
  </si>
  <si>
    <t>SEN-8996450</t>
  </si>
  <si>
    <t>SEN-8996451</t>
  </si>
  <si>
    <t>Enterprise Password Policy for JIRA</t>
    <phoneticPr fontId="1" type="noConversion"/>
  </si>
  <si>
    <t>GoEdit for Confluence</t>
    <phoneticPr fontId="1" type="noConversion"/>
  </si>
  <si>
    <t>BigGantt for JIRA</t>
    <phoneticPr fontId="1" type="noConversion"/>
  </si>
  <si>
    <t>JIRA Software</t>
    <phoneticPr fontId="1" type="noConversion"/>
  </si>
  <si>
    <t>BigGantt for JIRA</t>
    <phoneticPr fontId="1" type="noConversion"/>
  </si>
  <si>
    <t>2-Factor Auth (2FA) Secure Login - JIRA</t>
    <phoneticPr fontId="1" type="noConversion"/>
  </si>
  <si>
    <t>User Deactivator for JIRA</t>
    <phoneticPr fontId="1" type="noConversion"/>
  </si>
  <si>
    <t>Announcer for JIRA</t>
    <phoneticPr fontId="1" type="noConversion"/>
  </si>
  <si>
    <t>Mobility for JIRA</t>
    <phoneticPr fontId="1" type="noConversion"/>
  </si>
  <si>
    <t>Copy Page Tree for Confluence</t>
    <phoneticPr fontId="1" type="noConversion"/>
  </si>
  <si>
    <t>Active User Filter for JIRA Core</t>
    <phoneticPr fontId="1" type="noConversion"/>
  </si>
  <si>
    <t>Automation for JIRA for JIRA Core</t>
    <phoneticPr fontId="1" type="noConversion"/>
  </si>
  <si>
    <t>SEN-7599426</t>
    <phoneticPr fontId="1" type="noConversion"/>
  </si>
  <si>
    <t>SEN-7599432</t>
    <phoneticPr fontId="1" type="noConversion"/>
  </si>
  <si>
    <t>SEN-7599434</t>
    <phoneticPr fontId="1" type="noConversion"/>
  </si>
  <si>
    <t>SEN-9717010</t>
    <phoneticPr fontId="1" type="noConversion"/>
  </si>
  <si>
    <t>SEN-9717015</t>
    <phoneticPr fontId="1" type="noConversion"/>
  </si>
  <si>
    <t>SEN-9717016</t>
    <phoneticPr fontId="1" type="noConversion"/>
  </si>
  <si>
    <t>SEN-9717017</t>
    <phoneticPr fontId="1" type="noConversion"/>
  </si>
  <si>
    <t>SEN-9717018</t>
    <phoneticPr fontId="1" type="noConversion"/>
  </si>
  <si>
    <t>SEN-9717019</t>
    <phoneticPr fontId="1" type="noConversion"/>
  </si>
  <si>
    <t>SEN-9717020</t>
    <phoneticPr fontId="1" type="noConversion"/>
  </si>
  <si>
    <t>SEN-9717021</t>
    <phoneticPr fontId="1" type="noConversion"/>
  </si>
  <si>
    <t>SEN-9717022</t>
    <phoneticPr fontId="1" type="noConversion"/>
  </si>
  <si>
    <t>RS (2s) 1y</t>
  </si>
  <si>
    <t>NICE평가정보</t>
    <phoneticPr fontId="1" type="noConversion"/>
  </si>
  <si>
    <t>N</t>
    <phoneticPr fontId="1" type="noConversion"/>
  </si>
  <si>
    <t>RHEL pre</t>
  </si>
  <si>
    <t>MW0153748</t>
  </si>
  <si>
    <t>Jboss EAP 16c pre</t>
  </si>
  <si>
    <t>RH00004</t>
    <phoneticPr fontId="1" type="noConversion"/>
  </si>
  <si>
    <t>국가보안기술연구소</t>
    <phoneticPr fontId="1" type="noConversion"/>
  </si>
  <si>
    <t>크라이스아이앤씨</t>
    <phoneticPr fontId="1" type="noConversion"/>
  </si>
  <si>
    <t>N</t>
    <phoneticPr fontId="1" type="noConversion"/>
  </si>
  <si>
    <t>MCT2887</t>
    <phoneticPr fontId="1" type="noConversion"/>
  </si>
  <si>
    <t>오픈소스</t>
    <phoneticPr fontId="1" type="noConversion"/>
  </si>
  <si>
    <t>메가박스</t>
    <phoneticPr fontId="1" type="noConversion"/>
  </si>
  <si>
    <t>메가박스</t>
    <phoneticPr fontId="1" type="noConversion"/>
  </si>
  <si>
    <t>메가박스 디지털 메뉴보드 통합관리 솔루션 구축</t>
    <phoneticPr fontId="1" type="noConversion"/>
  </si>
  <si>
    <t>국가보안기술연구소 레드햇 오픈스택 기반 클라우드 구축</t>
  </si>
  <si>
    <t>The Affiliated Institute of ETRI</t>
    <phoneticPr fontId="1" type="noConversion"/>
  </si>
  <si>
    <t>National Security Research Institute</t>
    <phoneticPr fontId="1" type="noConversion"/>
  </si>
  <si>
    <t>비티씨코리아</t>
    <phoneticPr fontId="1" type="noConversion"/>
  </si>
  <si>
    <t>빗썸 Atlassian 도입</t>
    <phoneticPr fontId="1" type="noConversion"/>
  </si>
  <si>
    <t>N</t>
    <phoneticPr fontId="1" type="noConversion"/>
  </si>
  <si>
    <t>SEN-9865876</t>
    <phoneticPr fontId="1" type="noConversion"/>
  </si>
  <si>
    <t>tsyoon@nice.co.kr</t>
    <phoneticPr fontId="1" type="noConversion"/>
  </si>
  <si>
    <t>hnkim@bithumb.com</t>
    <phoneticPr fontId="1" type="noConversion"/>
  </si>
  <si>
    <t>SEN-9980302</t>
    <phoneticPr fontId="1" type="noConversion"/>
  </si>
  <si>
    <t>SEN-9980303</t>
    <phoneticPr fontId="1" type="noConversion"/>
  </si>
  <si>
    <t>SEN-9980304</t>
    <phoneticPr fontId="1" type="noConversion"/>
  </si>
  <si>
    <t>HipChat (Data Center)</t>
    <phoneticPr fontId="1" type="noConversion"/>
  </si>
  <si>
    <t>WM 고객관리시스템용 리눅스 OS 라이선스 공급</t>
    <phoneticPr fontId="1" type="noConversion"/>
  </si>
  <si>
    <t>N</t>
    <phoneticPr fontId="1" type="noConversion"/>
  </si>
  <si>
    <t>씨디네트웍스 Atlassian Crowd 추가 갱신</t>
    <phoneticPr fontId="1" type="noConversion"/>
  </si>
  <si>
    <t>Y</t>
    <phoneticPr fontId="1" type="noConversion"/>
  </si>
  <si>
    <t>SEN-278251</t>
    <phoneticPr fontId="1" type="noConversion"/>
  </si>
  <si>
    <t>Crowd (Server)</t>
    <phoneticPr fontId="1" type="noConversion"/>
  </si>
  <si>
    <t>N</t>
    <phoneticPr fontId="1" type="noConversion"/>
  </si>
  <si>
    <t>글로우데이즈</t>
  </si>
  <si>
    <t>SEN-7809088</t>
  </si>
  <si>
    <t>SEN-7809089</t>
  </si>
  <si>
    <t>Bitbucket (Server)</t>
  </si>
  <si>
    <t>SEN-7809090</t>
  </si>
  <si>
    <t>글로우데이즈 아틀라시안 갱신</t>
    <phoneticPr fontId="1" type="noConversion"/>
  </si>
  <si>
    <t>Y</t>
    <phoneticPr fontId="1" type="noConversion"/>
  </si>
  <si>
    <t>jay@glowmee.com</t>
  </si>
  <si>
    <t>jay@glowmee.com</t>
    <phoneticPr fontId="1" type="noConversion"/>
  </si>
  <si>
    <t>아틀라시안 JIRA솔루션 도입</t>
    <phoneticPr fontId="1" type="noConversion"/>
  </si>
  <si>
    <t>매월 사용료 정산</t>
  </si>
  <si>
    <t>매월 사용료 정산</t>
    <phoneticPr fontId="1" type="noConversion"/>
  </si>
  <si>
    <t>메트라이프생명</t>
    <phoneticPr fontId="1" type="noConversion"/>
  </si>
  <si>
    <t>지티원</t>
    <phoneticPr fontId="1" type="noConversion"/>
  </si>
  <si>
    <t>RBA시스템 구축 Clustering 기술지원</t>
    <phoneticPr fontId="1" type="noConversion"/>
  </si>
  <si>
    <t>N</t>
    <phoneticPr fontId="1" type="noConversion"/>
  </si>
  <si>
    <t>RH00025</t>
    <phoneticPr fontId="1" type="noConversion"/>
  </si>
  <si>
    <t>HA</t>
    <phoneticPr fontId="1" type="noConversion"/>
  </si>
  <si>
    <t>메트라이프생명</t>
    <phoneticPr fontId="1" type="noConversion"/>
  </si>
  <si>
    <t>LG CNS</t>
    <phoneticPr fontId="1" type="noConversion"/>
  </si>
  <si>
    <t>N</t>
    <phoneticPr fontId="1" type="noConversion"/>
  </si>
  <si>
    <t>이랜드시스템스</t>
    <phoneticPr fontId="1" type="noConversion"/>
  </si>
  <si>
    <t>N</t>
    <phoneticPr fontId="1" type="noConversion"/>
  </si>
  <si>
    <t>동부</t>
    <phoneticPr fontId="1" type="noConversion"/>
  </si>
  <si>
    <t>2017년 동부생명 Red Hat Linux 라이선스 유지보수 계약</t>
    <phoneticPr fontId="1" type="noConversion"/>
  </si>
  <si>
    <t>Y</t>
    <phoneticPr fontId="1" type="noConversion"/>
  </si>
  <si>
    <t>동부생명</t>
    <phoneticPr fontId="1" type="noConversion"/>
  </si>
  <si>
    <t>메트라이프생명 Digital Transformation 2단계 구축_S6_OS RHEL (AEM On-Premise 구축)</t>
    <phoneticPr fontId="1" type="noConversion"/>
  </si>
  <si>
    <t>RH00002</t>
    <phoneticPr fontId="1" type="noConversion"/>
  </si>
  <si>
    <t>RHEL VD std (2s) 1y</t>
  </si>
  <si>
    <t>피도텍</t>
    <phoneticPr fontId="1" type="noConversion"/>
  </si>
  <si>
    <t>Y</t>
    <phoneticPr fontId="1" type="noConversion"/>
  </si>
  <si>
    <t>Atlassian 갱신</t>
    <phoneticPr fontId="1" type="noConversion"/>
  </si>
  <si>
    <t>pmchoe@pidotech.com</t>
    <phoneticPr fontId="1" type="noConversion"/>
  </si>
  <si>
    <t>SEN-7703997</t>
    <phoneticPr fontId="1" type="noConversion"/>
  </si>
  <si>
    <t>SEN-7748270</t>
    <phoneticPr fontId="1" type="noConversion"/>
  </si>
  <si>
    <t>한국정보통신기술협회</t>
    <phoneticPr fontId="1" type="noConversion"/>
  </si>
  <si>
    <t>에이치인포</t>
    <phoneticPr fontId="1" type="noConversion"/>
  </si>
  <si>
    <t>실험실 정보공유용 Atlassian 라이선스 구매</t>
    <phoneticPr fontId="1" type="noConversion"/>
  </si>
  <si>
    <t>N</t>
    <phoneticPr fontId="1" type="noConversion"/>
  </si>
  <si>
    <t>lustiness_hee@tta.or.kr</t>
  </si>
  <si>
    <t>SEN-10219921</t>
    <phoneticPr fontId="1" type="noConversion"/>
  </si>
  <si>
    <t>SEN-10219922</t>
    <phoneticPr fontId="1" type="noConversion"/>
  </si>
  <si>
    <t>SEN-10234455</t>
    <phoneticPr fontId="1" type="noConversion"/>
  </si>
  <si>
    <t>Crowd (Server)</t>
  </si>
  <si>
    <t>SEN-10241771</t>
    <phoneticPr fontId="1" type="noConversion"/>
  </si>
  <si>
    <t>lyb@elandsystems.com</t>
    <phoneticPr fontId="1" type="noConversion"/>
  </si>
  <si>
    <t>Atlassian JIRA 라이선스 및 기술지원서비스</t>
    <phoneticPr fontId="1" type="noConversion"/>
  </si>
  <si>
    <t>오픈소스</t>
    <phoneticPr fontId="1" type="noConversion"/>
  </si>
  <si>
    <t>메트라이프생명</t>
    <phoneticPr fontId="1" type="noConversion"/>
  </si>
  <si>
    <t>LG CNS</t>
    <phoneticPr fontId="1" type="noConversion"/>
  </si>
  <si>
    <t>메트라이프생명 Digital Transformation 2단계 구축_아파치 웹서버 기술지원</t>
    <phoneticPr fontId="1" type="noConversion"/>
  </si>
  <si>
    <t>롯데정보통신</t>
    <phoneticPr fontId="1" type="noConversion"/>
  </si>
  <si>
    <t>이미넷</t>
    <phoneticPr fontId="1" type="noConversion"/>
  </si>
  <si>
    <t>삼성생명</t>
    <phoneticPr fontId="1" type="noConversion"/>
  </si>
  <si>
    <t>삼성생명 AWS 클라우드 전환 서비스 컨설팅</t>
  </si>
  <si>
    <t>메디트</t>
    <phoneticPr fontId="1" type="noConversion"/>
  </si>
  <si>
    <t>Atlassian server 버전 전환</t>
    <phoneticPr fontId="1" type="noConversion"/>
  </si>
  <si>
    <t>SEN-10489886</t>
    <phoneticPr fontId="1" type="noConversion"/>
  </si>
  <si>
    <t>SEN-10489887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</si>
  <si>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hy.yang@meditcompany.com</t>
    </r>
    <phoneticPr fontId="1" type="noConversion"/>
  </si>
  <si>
    <t>코인원</t>
    <phoneticPr fontId="1" type="noConversion"/>
  </si>
  <si>
    <r>
      <t xml:space="preserve">코인원 </t>
    </r>
    <r>
      <rPr>
        <sz val="11"/>
        <color theme="1"/>
        <rFont val="맑은 고딕"/>
        <family val="2"/>
        <charset val="129"/>
        <scheme val="minor"/>
      </rPr>
      <t>Atlassian User Upgrade 건</t>
    </r>
    <phoneticPr fontId="1" type="noConversion"/>
  </si>
  <si>
    <t>Y</t>
    <phoneticPr fontId="1" type="noConversion"/>
  </si>
  <si>
    <t>SEN-8250691</t>
    <phoneticPr fontId="1" type="noConversion"/>
  </si>
  <si>
    <t>SEN-4603878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</si>
  <si>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mh@coinone.com</t>
    </r>
    <phoneticPr fontId="1" type="noConversion"/>
  </si>
  <si>
    <t>코나아이</t>
    <phoneticPr fontId="1" type="noConversion"/>
  </si>
  <si>
    <t>코나아이 Atlassian User Upgrade 건</t>
    <phoneticPr fontId="1" type="noConversion"/>
  </si>
  <si>
    <r>
      <t>JIRA Software (</t>
    </r>
    <r>
      <rPr>
        <sz val="11"/>
        <color theme="1"/>
        <rFont val="맑은 고딕"/>
        <family val="2"/>
        <charset val="129"/>
        <scheme val="minor"/>
      </rPr>
      <t>Data Center</t>
    </r>
    <r>
      <rPr>
        <sz val="11"/>
        <color theme="1"/>
        <rFont val="맑은 고딕"/>
        <family val="2"/>
        <charset val="129"/>
        <scheme val="minor"/>
      </rPr>
      <t>)</t>
    </r>
    <phoneticPr fontId="1" type="noConversion"/>
  </si>
  <si>
    <r>
      <t xml:space="preserve">Confluence </t>
    </r>
    <r>
      <rPr>
        <sz val="11"/>
        <color theme="1"/>
        <rFont val="맑은 고딕"/>
        <family val="2"/>
        <charset val="129"/>
        <scheme val="minor"/>
      </rPr>
      <t>(Data Center)</t>
    </r>
    <phoneticPr fontId="1" type="noConversion"/>
  </si>
  <si>
    <t>Crowd (Server)</t>
    <phoneticPr fontId="1" type="noConversion"/>
  </si>
  <si>
    <t>BigGantt for JIRA (Server)</t>
    <phoneticPr fontId="1" type="noConversion"/>
  </si>
  <si>
    <t>SEN-10531115</t>
    <phoneticPr fontId="1" type="noConversion"/>
  </si>
  <si>
    <t>SEN-8945012</t>
    <phoneticPr fontId="1" type="noConversion"/>
  </si>
  <si>
    <t>SEN-8945010</t>
    <phoneticPr fontId="1" type="noConversion"/>
  </si>
  <si>
    <t>SEN-8945011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</si>
  <si>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khpark@konai.com</t>
    </r>
    <phoneticPr fontId="1" type="noConversion"/>
  </si>
  <si>
    <t>삼성전자</t>
    <phoneticPr fontId="1" type="noConversion"/>
  </si>
  <si>
    <t>N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</si>
  <si>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hy0706.lee@samsung.com</t>
    </r>
    <phoneticPr fontId="1" type="noConversion"/>
  </si>
  <si>
    <t>Capture for JIRA (Server)</t>
    <phoneticPr fontId="1" type="noConversion"/>
  </si>
  <si>
    <t>SEN-10585045</t>
    <phoneticPr fontId="1" type="noConversion"/>
  </si>
  <si>
    <t>SEN-10585046</t>
    <phoneticPr fontId="1" type="noConversion"/>
  </si>
  <si>
    <t>에이블씨엔씨</t>
  </si>
  <si>
    <t>Able C&amp;C WildFly 기술지원</t>
    <phoneticPr fontId="1" type="noConversion"/>
  </si>
  <si>
    <r>
      <t>삼성닷컴(</t>
    </r>
    <r>
      <rPr>
        <sz val="11"/>
        <color theme="1"/>
        <rFont val="맑은 고딕"/>
        <family val="2"/>
        <charset val="129"/>
        <scheme val="minor"/>
      </rPr>
      <t>GMC) 커뮤니케이션 툴 유지보수 도급 계약</t>
    </r>
    <phoneticPr fontId="1" type="noConversion"/>
  </si>
  <si>
    <t>삼성전자</t>
    <phoneticPr fontId="1" type="noConversion"/>
  </si>
  <si>
    <t>Atlassian JIRA Plug-in - ScriptRunner for JIRA 갱신</t>
    <phoneticPr fontId="1" type="noConversion"/>
  </si>
  <si>
    <t>Y</t>
    <phoneticPr fontId="1" type="noConversion"/>
  </si>
  <si>
    <t>SEN-8301375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</si>
  <si>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wsjang@samsung.com</t>
    </r>
    <phoneticPr fontId="1" type="noConversion"/>
  </si>
  <si>
    <t>아식스코리아</t>
    <phoneticPr fontId="1" type="noConversion"/>
  </si>
  <si>
    <t>AWS 클라우드 운영 및 기술지원서비스</t>
    <phoneticPr fontId="1" type="noConversion"/>
  </si>
  <si>
    <t>파이언넷</t>
  </si>
  <si>
    <t>롯데정보통신</t>
  </si>
  <si>
    <r>
      <t xml:space="preserve">통합 </t>
    </r>
    <r>
      <rPr>
        <sz val="11"/>
        <color theme="1"/>
        <rFont val="맑은 고딕"/>
        <family val="2"/>
        <charset val="129"/>
        <scheme val="minor"/>
      </rPr>
      <t>B/O 플랫폼 구축용 협업툴</t>
    </r>
    <phoneticPr fontId="1" type="noConversion"/>
  </si>
  <si>
    <t>삼성전자</t>
    <phoneticPr fontId="1" type="noConversion"/>
  </si>
  <si>
    <t>N</t>
    <phoneticPr fontId="1" type="noConversion"/>
  </si>
  <si>
    <t>오라컴퍼니</t>
    <phoneticPr fontId="1" type="noConversion"/>
  </si>
  <si>
    <t>AWS</t>
    <phoneticPr fontId="1" type="noConversion"/>
  </si>
  <si>
    <t>SEN-10757945</t>
    <phoneticPr fontId="1" type="noConversion"/>
  </si>
  <si>
    <t>jungheayun@lotte.net</t>
  </si>
  <si>
    <t>SEN-10757946</t>
    <phoneticPr fontId="1" type="noConversion"/>
  </si>
  <si>
    <t>Team Calendars for Confluence</t>
    <phoneticPr fontId="1" type="noConversion"/>
  </si>
  <si>
    <t>SEN-10757947</t>
    <phoneticPr fontId="1" type="noConversion"/>
  </si>
  <si>
    <t>Excel-like Issue Editor for Jira for JIRA Core</t>
    <phoneticPr fontId="1" type="noConversion"/>
  </si>
  <si>
    <t>SEN-10757948</t>
    <phoneticPr fontId="1" type="noConversion"/>
  </si>
  <si>
    <t>SEN-10757949</t>
    <phoneticPr fontId="1" type="noConversion"/>
  </si>
  <si>
    <t>Excel for Confluence for Confluence</t>
    <phoneticPr fontId="1" type="noConversion"/>
  </si>
  <si>
    <t>JIRA Software (Data Center)</t>
    <phoneticPr fontId="1" type="noConversion"/>
  </si>
  <si>
    <t>Confluence (Data Center)</t>
    <phoneticPr fontId="1" type="noConversion"/>
  </si>
  <si>
    <t>SEN-10758655</t>
    <phoneticPr fontId="1" type="noConversion"/>
  </si>
  <si>
    <t>SEN-10758651</t>
    <phoneticPr fontId="1" type="noConversion"/>
  </si>
  <si>
    <t>클라우드 플랫폼 공개 소프트웨어 유지관리 서비스 제품 구입</t>
  </si>
  <si>
    <t>다윈아이씨티</t>
    <phoneticPr fontId="1" type="noConversion"/>
  </si>
  <si>
    <t>신한카드</t>
    <phoneticPr fontId="1" type="noConversion"/>
  </si>
  <si>
    <t>신한카드 FAN 전면개편 개발 프로젝트 nGrinder 성능테스트</t>
    <phoneticPr fontId="1" type="noConversion"/>
  </si>
  <si>
    <t>2018년 오픈소스제품 리뉴얼 레드햇 리눅스 기술지원</t>
    <phoneticPr fontId="1" type="noConversion"/>
  </si>
  <si>
    <t>르노삼성자동차</t>
    <phoneticPr fontId="1" type="noConversion"/>
  </si>
  <si>
    <t>Y</t>
    <phoneticPr fontId="1" type="noConversion"/>
  </si>
  <si>
    <t>Scouter, Nagios 기술지원 포함</t>
    <phoneticPr fontId="1" type="noConversion"/>
  </si>
  <si>
    <t>비디씨</t>
    <phoneticPr fontId="1" type="noConversion"/>
  </si>
  <si>
    <t>RH00004F4</t>
    <phoneticPr fontId="1" type="noConversion"/>
  </si>
  <si>
    <t>RHEL std 4y</t>
    <phoneticPr fontId="1" type="noConversion"/>
  </si>
  <si>
    <t>RBA 자금세탁방지 시스템용 리눅스 OS 라이선스 공급</t>
    <phoneticPr fontId="1" type="noConversion"/>
  </si>
  <si>
    <t>N</t>
    <phoneticPr fontId="1" type="noConversion"/>
  </si>
  <si>
    <t>MCT2886RN</t>
    <phoneticPr fontId="1" type="noConversion"/>
  </si>
  <si>
    <t>MCT2884RN</t>
    <phoneticPr fontId="1" type="noConversion"/>
  </si>
  <si>
    <t>RS00036RN</t>
    <phoneticPr fontId="1" type="noConversion"/>
  </si>
  <si>
    <t>MW0232248RN</t>
    <phoneticPr fontId="1" type="noConversion"/>
  </si>
  <si>
    <t>르노삼성자동차</t>
    <phoneticPr fontId="1" type="noConversion"/>
  </si>
  <si>
    <t>르노삼성자동차 차세대 데이타센터 ISP 컨설팅</t>
    <phoneticPr fontId="1" type="noConversion"/>
  </si>
  <si>
    <t>락플레이스</t>
    <phoneticPr fontId="1" type="noConversion"/>
  </si>
  <si>
    <r>
      <t xml:space="preserve">락플레이스 </t>
    </r>
    <r>
      <rPr>
        <sz val="11"/>
        <color theme="1"/>
        <rFont val="맑은 고딕"/>
        <family val="2"/>
        <charset val="129"/>
        <scheme val="minor"/>
      </rPr>
      <t>Atlassian Renewal</t>
    </r>
    <phoneticPr fontId="1" type="noConversion"/>
  </si>
  <si>
    <t>Y</t>
    <phoneticPr fontId="1" type="noConversion"/>
  </si>
  <si>
    <t>르노삼성자동차</t>
    <phoneticPr fontId="1" type="noConversion"/>
  </si>
  <si>
    <t>Web Infra Enhancement project</t>
    <phoneticPr fontId="1" type="noConversion"/>
  </si>
  <si>
    <t>N</t>
    <phoneticPr fontId="1" type="noConversion"/>
  </si>
  <si>
    <t>MW0157356</t>
  </si>
  <si>
    <t>Jboss EAP 16c 1y</t>
    <phoneticPr fontId="1" type="noConversion"/>
  </si>
  <si>
    <r>
      <t>유지보수 기술지원</t>
    </r>
    <r>
      <rPr>
        <sz val="11"/>
        <color theme="1"/>
        <rFont val="맑은 고딕"/>
        <family val="2"/>
        <charset val="129"/>
        <scheme val="minor"/>
      </rPr>
      <t xml:space="preserve"> 및 교육지원 추가 계약</t>
    </r>
    <phoneticPr fontId="1" type="noConversion"/>
  </si>
  <si>
    <r>
      <t>D</t>
    </r>
    <r>
      <rPr>
        <sz val="11"/>
        <color theme="1"/>
        <rFont val="맑은 고딕"/>
        <family val="2"/>
        <charset val="129"/>
        <scheme val="minor"/>
      </rPr>
      <t>ata Center</t>
    </r>
    <phoneticPr fontId="1" type="noConversion"/>
  </si>
  <si>
    <t>라이나생명</t>
    <phoneticPr fontId="1" type="noConversion"/>
  </si>
  <si>
    <t>Red Hat Subscription 물품공급 부속계약</t>
    <phoneticPr fontId="1" type="noConversion"/>
  </si>
  <si>
    <t>Y</t>
    <phoneticPr fontId="1" type="noConversion"/>
  </si>
  <si>
    <t>RHEL VD pre</t>
  </si>
  <si>
    <t>MW0161758</t>
  </si>
  <si>
    <t>Jboss EAP 64c pre</t>
  </si>
  <si>
    <t>RH00060</t>
  </si>
  <si>
    <t>MW0222833</t>
  </si>
  <si>
    <t>Jboss Web Server pre 16c 1y</t>
  </si>
  <si>
    <t>르노삼성자동차</t>
    <phoneticPr fontId="1" type="noConversion"/>
  </si>
  <si>
    <t>Atlassian 도입(내부 프로세스 개선) 및 구축서비스</t>
    <phoneticPr fontId="1" type="noConversion"/>
  </si>
  <si>
    <t>Y</t>
    <phoneticPr fontId="1" type="noConversion"/>
  </si>
  <si>
    <r>
      <t>쿠팡 Atlassian - JIRA 외</t>
    </r>
    <r>
      <rPr>
        <sz val="11"/>
        <color theme="1"/>
        <rFont val="맑은 고딕"/>
        <family val="2"/>
        <charset val="129"/>
        <scheme val="minor"/>
      </rPr>
      <t xml:space="preserve"> 리뉴얼</t>
    </r>
    <phoneticPr fontId="1" type="noConversion"/>
  </si>
  <si>
    <t>두산정보통신 정보보안 통합로그 시스템용</t>
    <phoneticPr fontId="1" type="noConversion"/>
  </si>
  <si>
    <t>두산정보통신</t>
    <phoneticPr fontId="1" type="noConversion"/>
  </si>
  <si>
    <t>삼성증권</t>
    <phoneticPr fontId="1" type="noConversion"/>
  </si>
  <si>
    <t>Y</t>
    <phoneticPr fontId="1" type="noConversion"/>
  </si>
  <si>
    <t>키움증권</t>
    <phoneticPr fontId="1" type="noConversion"/>
  </si>
  <si>
    <t>다우기술</t>
    <phoneticPr fontId="1" type="noConversion"/>
  </si>
  <si>
    <t>키움증권 2017년 IT아웃소싱 모니터링 시스템 유지보수</t>
    <phoneticPr fontId="1" type="noConversion"/>
  </si>
  <si>
    <t>제스트전자</t>
    <phoneticPr fontId="1" type="noConversion"/>
  </si>
  <si>
    <t>현진아이씨티</t>
    <phoneticPr fontId="1" type="noConversion"/>
  </si>
  <si>
    <t>18년 레드햇 리눅스 제품 Site License 및 기술지원</t>
    <phoneticPr fontId="1" type="noConversion"/>
  </si>
  <si>
    <t>MCT2927</t>
  </si>
  <si>
    <t>RHEL w/ SV pre 1y</t>
  </si>
  <si>
    <t>Jboss EAP 16c std 1y</t>
    <phoneticPr fontId="1" type="noConversion"/>
  </si>
  <si>
    <t>데일리마켓플레이스</t>
    <phoneticPr fontId="1" type="noConversion"/>
  </si>
  <si>
    <r>
      <t>데일리마켓플레이스 아틀라시안</t>
    </r>
    <r>
      <rPr>
        <sz val="11"/>
        <color theme="1"/>
        <rFont val="맑은 고딕"/>
        <family val="2"/>
        <charset val="129"/>
        <scheme val="minor"/>
      </rPr>
      <t xml:space="preserve"> 솔루션 도입 및 기술지원</t>
    </r>
    <phoneticPr fontId="1" type="noConversion"/>
  </si>
  <si>
    <t>N</t>
    <phoneticPr fontId="1" type="noConversion"/>
  </si>
  <si>
    <t>카카오</t>
    <phoneticPr fontId="1" type="noConversion"/>
  </si>
  <si>
    <r>
      <t>A</t>
    </r>
    <r>
      <rPr>
        <sz val="11"/>
        <color theme="1"/>
        <rFont val="맑은 고딕"/>
        <family val="2"/>
        <charset val="129"/>
        <scheme val="minor"/>
      </rPr>
      <t>tlassian 기술지원</t>
    </r>
    <phoneticPr fontId="1" type="noConversion"/>
  </si>
  <si>
    <r>
      <t xml:space="preserve">쿠팡 </t>
    </r>
    <r>
      <rPr>
        <sz val="11"/>
        <color theme="1"/>
        <rFont val="맑은 고딕"/>
        <family val="2"/>
        <charset val="129"/>
        <scheme val="minor"/>
      </rPr>
      <t>Atlassian 교육지원</t>
    </r>
    <phoneticPr fontId="1" type="noConversion"/>
  </si>
  <si>
    <t>N</t>
    <phoneticPr fontId="1" type="noConversion"/>
  </si>
  <si>
    <t>메트라이프생명</t>
    <phoneticPr fontId="1" type="noConversion"/>
  </si>
  <si>
    <t>메트라이프생명 통합유지보수 Cent OS_Apache tomcat MA</t>
    <phoneticPr fontId="1" type="noConversion"/>
  </si>
  <si>
    <t>SK주식회사</t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</si>
  <si>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EN-11017874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</si>
  <si>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EN-11017875</t>
    </r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</si>
  <si>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haebo@daylifg.com</t>
    </r>
    <phoneticPr fontId="1" type="noConversion"/>
  </si>
  <si>
    <t>파고다 Linux 유지보수 지원</t>
  </si>
  <si>
    <t>파고다아카데미</t>
  </si>
  <si>
    <t>파고다에스씨에스</t>
  </si>
  <si>
    <t>오픈소스</t>
    <phoneticPr fontId="1" type="noConversion"/>
  </si>
  <si>
    <r>
      <t>한온I</t>
    </r>
    <r>
      <rPr>
        <sz val="11"/>
        <color theme="1"/>
        <rFont val="맑은 고딕"/>
        <family val="2"/>
        <charset val="129"/>
        <scheme val="minor"/>
      </rPr>
      <t>TO</t>
    </r>
    <phoneticPr fontId="1" type="noConversion"/>
  </si>
  <si>
    <r>
      <t>한온I</t>
    </r>
    <r>
      <rPr>
        <sz val="11"/>
        <color theme="1"/>
        <rFont val="맑은 고딕"/>
        <family val="2"/>
        <charset val="129"/>
        <scheme val="minor"/>
      </rPr>
      <t>TO Atlassian License</t>
    </r>
    <phoneticPr fontId="1" type="noConversion"/>
  </si>
  <si>
    <t>한국아이비엠</t>
    <phoneticPr fontId="1" type="noConversion"/>
  </si>
  <si>
    <t>컨설팅서비스</t>
    <phoneticPr fontId="1" type="noConversion"/>
  </si>
  <si>
    <t>현대카드</t>
    <phoneticPr fontId="1" type="noConversion"/>
  </si>
  <si>
    <t>DellEMC</t>
    <phoneticPr fontId="1" type="noConversion"/>
  </si>
  <si>
    <t>현대카드 카시오패 U2L PoC 프로젝트</t>
    <phoneticPr fontId="1" type="noConversion"/>
  </si>
  <si>
    <t>제이티비씨</t>
    <phoneticPr fontId="1" type="noConversion"/>
  </si>
  <si>
    <t>JTBC 디지털 서비스 WAS 기술지원</t>
    <phoneticPr fontId="1" type="noConversion"/>
  </si>
  <si>
    <t>N</t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</si>
  <si>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EN-11153252</t>
    </r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</si>
  <si>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yongchoi@kr.ibm.com</t>
    </r>
    <phoneticPr fontId="1" type="noConversion"/>
  </si>
  <si>
    <t>에스케이엔카닷컴</t>
  </si>
  <si>
    <r>
      <t xml:space="preserve">SK엔카 Atlassian </t>
    </r>
    <r>
      <rPr>
        <sz val="11"/>
        <color theme="1"/>
        <rFont val="맑은 고딕"/>
        <family val="2"/>
        <charset val="129"/>
        <scheme val="minor"/>
      </rPr>
      <t>Plug-in 도입</t>
    </r>
    <phoneticPr fontId="1" type="noConversion"/>
  </si>
  <si>
    <t>N</t>
    <phoneticPr fontId="1" type="noConversion"/>
  </si>
  <si>
    <r>
      <t>M</t>
    </r>
    <r>
      <rPr>
        <sz val="11"/>
        <color theme="1"/>
        <rFont val="맑은 고딕"/>
        <family val="2"/>
        <charset val="129"/>
        <scheme val="minor"/>
      </rPr>
      <t>ulti Excerpt for Confluence</t>
    </r>
    <phoneticPr fontId="1" type="noConversion"/>
  </si>
  <si>
    <r>
      <t>T</t>
    </r>
    <r>
      <rPr>
        <sz val="11"/>
        <color theme="1"/>
        <rFont val="맑은 고딕"/>
        <family val="2"/>
        <charset val="129"/>
        <scheme val="minor"/>
      </rPr>
      <t>able Filter and Charts for Confluence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</si>
  <si>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EN-11153419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</si>
  <si>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EN-11153420</t>
    </r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</si>
  <si>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kimsolee@encar.com</t>
    </r>
    <phoneticPr fontId="1" type="noConversion"/>
  </si>
  <si>
    <t>코인제스트 암호화폐거래소 구축 (클라우드, AWS 부분)</t>
    <phoneticPr fontId="1" type="noConversion"/>
  </si>
  <si>
    <t>에스랩아시아</t>
    <phoneticPr fontId="1" type="noConversion"/>
  </si>
  <si>
    <t>국민체육진흥공단</t>
    <phoneticPr fontId="1" type="noConversion"/>
  </si>
  <si>
    <t>유알피시스템</t>
    <phoneticPr fontId="1" type="noConversion"/>
  </si>
  <si>
    <t>KSPO 정보시스템 노후장비 교체 및 인프라 고도화 사업</t>
    <phoneticPr fontId="1" type="noConversion"/>
  </si>
  <si>
    <t>N</t>
    <phoneticPr fontId="1" type="noConversion"/>
  </si>
  <si>
    <t>RH00004</t>
    <phoneticPr fontId="1" type="noConversion"/>
  </si>
  <si>
    <t>하나펀드서비스</t>
    <phoneticPr fontId="1" type="noConversion"/>
  </si>
  <si>
    <t>2018년 오픈소스소프트웨어(OSS) 보수유지 계약</t>
    <phoneticPr fontId="1" type="noConversion"/>
  </si>
  <si>
    <t>Jboss EAP 16c std 1y</t>
  </si>
  <si>
    <t>MW0232248RN</t>
  </si>
  <si>
    <t>RH00004RN</t>
    <phoneticPr fontId="1" type="noConversion"/>
  </si>
  <si>
    <t>RH00002RN</t>
    <phoneticPr fontId="1" type="noConversion"/>
  </si>
  <si>
    <t>MW0196814RN</t>
    <phoneticPr fontId="1" type="noConversion"/>
  </si>
  <si>
    <t>Jboss EWS std 16c 1y</t>
  </si>
  <si>
    <t>RHEL VD std 1y</t>
    <phoneticPr fontId="1" type="noConversion"/>
  </si>
  <si>
    <t>MySQL-STD</t>
    <phoneticPr fontId="1" type="noConversion"/>
  </si>
  <si>
    <t>Std Edition 1y</t>
    <phoneticPr fontId="1" type="noConversion"/>
  </si>
  <si>
    <t>삼성증권</t>
    <phoneticPr fontId="1" type="noConversion"/>
  </si>
  <si>
    <t>전사 녹취 데이터 텍스트 전환 기반 구축</t>
    <phoneticPr fontId="1" type="noConversion"/>
  </si>
  <si>
    <t>N</t>
    <phoneticPr fontId="1" type="noConversion"/>
  </si>
  <si>
    <t>MARIA-CPS 2EA</t>
    <phoneticPr fontId="1" type="noConversion"/>
  </si>
  <si>
    <t>삼성전자</t>
    <phoneticPr fontId="1" type="noConversion"/>
  </si>
  <si>
    <t>3개월마다 정산</t>
    <phoneticPr fontId="1" type="noConversion"/>
  </si>
  <si>
    <t>나라이비즈니스</t>
    <phoneticPr fontId="1" type="noConversion"/>
  </si>
  <si>
    <t>아식스코리아</t>
    <phoneticPr fontId="1" type="noConversion"/>
  </si>
  <si>
    <t>아식스 프로젝트 Dolly SSO 도입</t>
    <phoneticPr fontId="1" type="noConversion"/>
  </si>
  <si>
    <t>N</t>
    <phoneticPr fontId="1" type="noConversion"/>
  </si>
  <si>
    <t>Dolly</t>
    <phoneticPr fontId="1" type="noConversion"/>
  </si>
  <si>
    <t>AWS</t>
  </si>
  <si>
    <t>제스트씨앤티</t>
  </si>
  <si>
    <r>
      <t>S</t>
    </r>
    <r>
      <rPr>
        <sz val="11"/>
        <color theme="1"/>
        <rFont val="맑은 고딕"/>
        <family val="2"/>
        <charset val="129"/>
        <scheme val="minor"/>
      </rPr>
      <t>EN-11455457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</si>
  <si>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EN-11455458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</si>
  <si>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EN-11455459</t>
    </r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</si>
  <si>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wonchul.kim@renaultsamsungM.com</t>
    </r>
    <phoneticPr fontId="1" type="noConversion"/>
  </si>
  <si>
    <t>이랜드시스템즈</t>
    <phoneticPr fontId="1" type="noConversion"/>
  </si>
  <si>
    <t>Red Hat 서브스크립션 및 기술지원 서비스 공급계약 리뉴얼</t>
    <phoneticPr fontId="1" type="noConversion"/>
  </si>
  <si>
    <t>Y</t>
    <phoneticPr fontId="1" type="noConversion"/>
  </si>
  <si>
    <t>RH00004RN</t>
    <phoneticPr fontId="1" type="noConversion"/>
  </si>
  <si>
    <t>10811630, 10820540, 10894477</t>
    <phoneticPr fontId="1" type="noConversion"/>
  </si>
  <si>
    <t>OpenStack Platform, pre</t>
  </si>
  <si>
    <t>OpenStack Platform(w/o guest OS), pre</t>
  </si>
  <si>
    <t>Ceph Storage, pre</t>
  </si>
  <si>
    <t>중앙홀딩스</t>
    <phoneticPr fontId="1" type="noConversion"/>
  </si>
  <si>
    <t>중앙패밀리포인트 시스템 오픈소스 기술지원</t>
    <phoneticPr fontId="1" type="noConversion"/>
  </si>
  <si>
    <r>
      <t>JIRA Software (</t>
    </r>
    <r>
      <rPr>
        <sz val="11"/>
        <color theme="1"/>
        <rFont val="맑은 고딕"/>
        <family val="2"/>
        <charset val="129"/>
        <scheme val="minor"/>
      </rPr>
      <t>Cloud</t>
    </r>
    <r>
      <rPr>
        <sz val="11"/>
        <color theme="1"/>
        <rFont val="맑은 고딕"/>
        <family val="2"/>
        <charset val="129"/>
        <scheme val="minor"/>
      </rPr>
      <t>)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</si>
  <si>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EN-11363715</t>
    </r>
    <phoneticPr fontId="1" type="noConversion"/>
  </si>
  <si>
    <t>JIRA for CDM Project</t>
    <phoneticPr fontId="1" type="noConversion"/>
  </si>
  <si>
    <t>N</t>
    <phoneticPr fontId="1" type="noConversion"/>
  </si>
  <si>
    <t>중앙그룹 커뮤니케이션 앱 고도화 오픈소스 기술지원</t>
    <phoneticPr fontId="1" type="noConversion"/>
  </si>
  <si>
    <t>메트라이프생명</t>
    <phoneticPr fontId="1" type="noConversion"/>
  </si>
  <si>
    <t>배닌</t>
    <phoneticPr fontId="1" type="noConversion"/>
  </si>
  <si>
    <t>메트라이프생명의 MetCRM 3.0 업그레이드 프로젝트를 위한 인프라 소프트웨어 및 서비스 공급</t>
    <phoneticPr fontId="1" type="noConversion"/>
  </si>
  <si>
    <t>코인원</t>
    <phoneticPr fontId="1" type="noConversion"/>
  </si>
  <si>
    <r>
      <t>2</t>
    </r>
    <r>
      <rPr>
        <sz val="11"/>
        <color theme="1"/>
        <rFont val="맑은 고딕"/>
        <family val="2"/>
        <charset val="129"/>
        <scheme val="minor"/>
      </rPr>
      <t>018년 Atlassian 라이선스 업그레이드</t>
    </r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</si>
  <si>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ym.kim@coinone.com</t>
    </r>
    <phoneticPr fontId="1" type="noConversion"/>
  </si>
  <si>
    <t>SEN-8250691</t>
  </si>
  <si>
    <t>SEN-4603878</t>
  </si>
  <si>
    <t>공간정보산업진흥원</t>
    <phoneticPr fontId="1" type="noConversion"/>
  </si>
  <si>
    <t>아이씨티웨이</t>
    <phoneticPr fontId="1" type="noConversion"/>
  </si>
  <si>
    <t>2018 공간정보 오픈플랫폼 가상화 인프라 유지보수</t>
    <phoneticPr fontId="1" type="noConversion"/>
  </si>
  <si>
    <t>신한금융투자</t>
    <phoneticPr fontId="1" type="noConversion"/>
  </si>
  <si>
    <t>N</t>
    <phoneticPr fontId="1" type="noConversion"/>
  </si>
  <si>
    <r>
      <t xml:space="preserve">신한금융투자 </t>
    </r>
    <r>
      <rPr>
        <sz val="11"/>
        <color theme="1"/>
        <rFont val="맑은 고딕"/>
        <family val="2"/>
        <charset val="129"/>
        <scheme val="minor"/>
      </rPr>
      <t>Confluence 도입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</si>
  <si>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EN-11730726</t>
    </r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</si>
  <si>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mavica@shinhan.com</t>
    </r>
    <phoneticPr fontId="1" type="noConversion"/>
  </si>
  <si>
    <r>
      <t>B</t>
    </r>
    <r>
      <rPr>
        <sz val="11"/>
        <color theme="1"/>
        <rFont val="맑은 고딕"/>
        <family val="2"/>
        <charset val="129"/>
        <scheme val="minor"/>
      </rPr>
      <t>NF테크놀로지</t>
    </r>
    <phoneticPr fontId="1" type="noConversion"/>
  </si>
  <si>
    <r>
      <t>J</t>
    </r>
    <r>
      <rPr>
        <sz val="11"/>
        <color theme="1"/>
        <rFont val="맑은 고딕"/>
        <family val="2"/>
        <charset val="129"/>
        <scheme val="minor"/>
      </rPr>
      <t>IRA Software 및 Add-on 구매</t>
    </r>
    <phoneticPr fontId="1" type="noConversion"/>
  </si>
  <si>
    <t>N</t>
    <phoneticPr fontId="1" type="noConversion"/>
  </si>
  <si>
    <t>Zephyr for JIRA</t>
    <phoneticPr fontId="1" type="noConversion"/>
  </si>
  <si>
    <r>
      <t>R</t>
    </r>
    <r>
      <rPr>
        <sz val="11"/>
        <color theme="1"/>
        <rFont val="맑은 고딕"/>
        <family val="2"/>
        <charset val="129"/>
        <scheme val="minor"/>
      </rPr>
      <t>ich Filters for JIRA Dashboards</t>
    </r>
    <phoneticPr fontId="1" type="noConversion"/>
  </si>
  <si>
    <t>제스트씨앤티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</si>
  <si>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hmhwang@bnftech.com</t>
    </r>
    <phoneticPr fontId="1" type="noConversion"/>
  </si>
  <si>
    <t>SEN-11762586</t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</si>
  <si>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EN-11762590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</si>
  <si>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EN-11762587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</si>
  <si>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EN-11762588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</si>
  <si>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EN-11762589</t>
    </r>
    <phoneticPr fontId="1" type="noConversion"/>
  </si>
  <si>
    <t>스타벅스코리아</t>
    <phoneticPr fontId="1" type="noConversion"/>
  </si>
  <si>
    <t>스타벅스코리아 ISMP 수립컨설팅</t>
  </si>
  <si>
    <t>삼성전자</t>
    <phoneticPr fontId="1" type="noConversion"/>
  </si>
  <si>
    <t>삼성전자 무선사 SM그룹 Atlassian Renewal</t>
    <phoneticPr fontId="1" type="noConversion"/>
  </si>
  <si>
    <t>SK텔레콤</t>
    <phoneticPr fontId="1" type="noConversion"/>
  </si>
  <si>
    <t>통합화재관리플랫폼 개발</t>
    <phoneticPr fontId="1" type="noConversion"/>
  </si>
  <si>
    <t>UNL</t>
  </si>
  <si>
    <t>SEN-7845795</t>
  </si>
  <si>
    <t>SEN-7845796</t>
  </si>
  <si>
    <t>SEN-3663088</t>
  </si>
  <si>
    <r>
      <t xml:space="preserve">Glossary for </t>
    </r>
    <r>
      <rPr>
        <sz val="11"/>
        <color theme="1"/>
        <rFont val="맑은 고딕"/>
        <family val="2"/>
        <charset val="129"/>
        <scheme val="minor"/>
      </rPr>
      <t>Confluence</t>
    </r>
    <phoneticPr fontId="1" type="noConversion"/>
  </si>
  <si>
    <r>
      <t xml:space="preserve">Draw.io Diagrams for </t>
    </r>
    <r>
      <rPr>
        <sz val="11"/>
        <color theme="1"/>
        <rFont val="맑은 고딕"/>
        <family val="2"/>
        <charset val="129"/>
        <scheme val="minor"/>
      </rPr>
      <t>Confluence</t>
    </r>
    <phoneticPr fontId="1" type="noConversion"/>
  </si>
  <si>
    <r>
      <t xml:space="preserve">Team Calendars for </t>
    </r>
    <r>
      <rPr>
        <sz val="11"/>
        <color theme="1"/>
        <rFont val="맑은 고딕"/>
        <family val="2"/>
        <charset val="129"/>
        <scheme val="minor"/>
      </rPr>
      <t>Confluence</t>
    </r>
    <phoneticPr fontId="1" type="noConversion"/>
  </si>
  <si>
    <t>JEditor - Rich Text Editor for JIRA</t>
    <phoneticPr fontId="1" type="noConversion"/>
  </si>
  <si>
    <t>Links Hierarchy for JIRA &amp; Agile for JIRA</t>
    <phoneticPr fontId="1" type="noConversion"/>
  </si>
  <si>
    <t>SEN-10336437</t>
    <phoneticPr fontId="1" type="noConversion"/>
  </si>
  <si>
    <t>Page Assistant for Confluence</t>
    <phoneticPr fontId="1" type="noConversion"/>
  </si>
  <si>
    <t>SEN-10531143</t>
    <phoneticPr fontId="1" type="noConversion"/>
  </si>
  <si>
    <t>Viewtracker for Confluence</t>
    <phoneticPr fontId="1" type="noConversion"/>
  </si>
  <si>
    <t>SEN-10531142</t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</si>
  <si>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urvey and Vote Macros for Confluence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</si>
  <si>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EN-10889159</t>
    </r>
    <phoneticPr fontId="1" type="noConversion"/>
  </si>
  <si>
    <t>하나투어</t>
    <phoneticPr fontId="1" type="noConversion"/>
  </si>
  <si>
    <t>엑스웨이소프트</t>
    <phoneticPr fontId="1" type="noConversion"/>
  </si>
  <si>
    <t>Priority Support (Data Center)</t>
    <phoneticPr fontId="1" type="noConversion"/>
  </si>
  <si>
    <t>-</t>
    <phoneticPr fontId="1" type="noConversion"/>
  </si>
  <si>
    <t>SEN-11907549</t>
    <phoneticPr fontId="1" type="noConversion"/>
  </si>
  <si>
    <t>SEN-11907556</t>
    <phoneticPr fontId="1" type="noConversion"/>
  </si>
  <si>
    <t>삼성카드</t>
    <phoneticPr fontId="1" type="noConversion"/>
  </si>
  <si>
    <t>클라우드 및 오픈소스 S/W 적용 확대 인프라 공급계약</t>
    <phoneticPr fontId="1" type="noConversion"/>
  </si>
  <si>
    <t>하나투어 차세대 PMO 프로젝트</t>
    <phoneticPr fontId="1" type="noConversion"/>
  </si>
  <si>
    <t>라이나생명</t>
    <phoneticPr fontId="1" type="noConversion"/>
  </si>
  <si>
    <t>SK브로드밴드</t>
    <phoneticPr fontId="1" type="noConversion"/>
  </si>
  <si>
    <t>라이나생명 통합유지보수 및 Helpdesk 아웃소싱 3개월 계약 연장</t>
    <phoneticPr fontId="1" type="noConversion"/>
  </si>
  <si>
    <r>
      <t xml:space="preserve">삼성전자 </t>
    </r>
    <r>
      <rPr>
        <sz val="11"/>
        <color theme="1"/>
        <rFont val="맑은 고딕"/>
        <family val="2"/>
        <charset val="129"/>
        <scheme val="minor"/>
      </rPr>
      <t>JIRA 유지보수 계약건(EM Commerce)</t>
    </r>
    <phoneticPr fontId="1" type="noConversion"/>
  </si>
  <si>
    <r>
      <t>B</t>
    </r>
    <r>
      <rPr>
        <sz val="11"/>
        <color theme="1"/>
        <rFont val="맑은 고딕"/>
        <family val="2"/>
        <charset val="129"/>
        <scheme val="minor"/>
      </rPr>
      <t>etter Excel Plugin for JIRA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</si>
  <si>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ecure Fields for JIRA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</si>
  <si>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ecure Login (2FA) for Confluence</t>
    </r>
    <phoneticPr fontId="1" type="noConversion"/>
  </si>
  <si>
    <t>Power Custom Field PRO for JIRA</t>
    <phoneticPr fontId="1" type="noConversion"/>
  </si>
  <si>
    <r>
      <t>C</t>
    </r>
    <r>
      <rPr>
        <sz val="11"/>
        <color theme="1"/>
        <rFont val="맑은 고딕"/>
        <family val="2"/>
        <charset val="129"/>
        <scheme val="minor"/>
      </rPr>
      <t>ustom Field Pack for JIRA Core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</si>
  <si>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EN-11948929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</si>
  <si>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EN-11948925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</si>
  <si>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EN-11948926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</si>
  <si>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EN-11948927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</si>
  <si>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EN-11948928</t>
    </r>
    <phoneticPr fontId="1" type="noConversion"/>
  </si>
  <si>
    <t>근로복지공단</t>
  </si>
  <si>
    <t>엔디에스</t>
  </si>
  <si>
    <t>16년 근로복지공단 정보시스템(시설장비) 유지보수 위탁사업</t>
  </si>
  <si>
    <t>KB증권</t>
    <phoneticPr fontId="1" type="noConversion"/>
  </si>
  <si>
    <t>KB증권 리눅스 OS 라이선스 공급 및 유지보수</t>
    <phoneticPr fontId="1" type="noConversion"/>
  </si>
  <si>
    <t>Y</t>
    <phoneticPr fontId="1" type="noConversion"/>
  </si>
  <si>
    <t>하나금융티아이</t>
    <phoneticPr fontId="1" type="noConversion"/>
  </si>
  <si>
    <r>
      <t xml:space="preserve">하나금융티아이 </t>
    </r>
    <r>
      <rPr>
        <sz val="11"/>
        <color theme="1"/>
        <rFont val="맑은 고딕"/>
        <family val="2"/>
        <charset val="129"/>
        <scheme val="minor"/>
      </rPr>
      <t>Atlassian</t>
    </r>
    <phoneticPr fontId="1" type="noConversion"/>
  </si>
  <si>
    <t>RH00004</t>
    <phoneticPr fontId="1" type="noConversion"/>
  </si>
  <si>
    <t>RH00003</t>
    <phoneticPr fontId="1" type="noConversion"/>
  </si>
  <si>
    <t>RHEL std</t>
    <phoneticPr fontId="1" type="noConversion"/>
  </si>
  <si>
    <t>RH00150</t>
    <phoneticPr fontId="1" type="noConversion"/>
  </si>
  <si>
    <t>RH00001</t>
    <phoneticPr fontId="1" type="noConversion"/>
  </si>
  <si>
    <t>RH00014</t>
    <phoneticPr fontId="1" type="noConversion"/>
  </si>
  <si>
    <t>RH00025</t>
    <phoneticPr fontId="1" type="noConversion"/>
  </si>
  <si>
    <t>MW0186831</t>
    <phoneticPr fontId="1" type="noConversion"/>
  </si>
  <si>
    <t>RHEL SAP app pre</t>
    <phoneticPr fontId="1" type="noConversion"/>
  </si>
  <si>
    <t>RHEL DR</t>
    <phoneticPr fontId="1" type="noConversion"/>
  </si>
  <si>
    <t>Jboss EAP std 64c</t>
    <phoneticPr fontId="1" type="noConversion"/>
  </si>
  <si>
    <t>HiWAY 프레임웍 2018년 기술지원</t>
    <phoneticPr fontId="1" type="noConversion"/>
  </si>
  <si>
    <t>이노트리</t>
  </si>
  <si>
    <t>2018 삼성전자 온라인스토어 기술지원컨설팅</t>
    <phoneticPr fontId="1" type="noConversion"/>
  </si>
  <si>
    <t>한국해운조합</t>
  </si>
  <si>
    <t>에스팩</t>
  </si>
  <si>
    <t>한국해운조합 Apache Tomcat 기술지원</t>
  </si>
  <si>
    <t>Jboss EWS 16c std 1y</t>
    <phoneticPr fontId="1" type="noConversion"/>
  </si>
  <si>
    <t>Jboss Web Server pre 64c 1y</t>
    <phoneticPr fontId="1" type="noConversion"/>
  </si>
  <si>
    <t>라이나</t>
    <phoneticPr fontId="1" type="noConversion"/>
  </si>
  <si>
    <t>MW0161758 Red Hat JBoss Enterprise Application Platform, 64-Core Premium, 1year 1 85,513,000 49,590,000 49,590,000</t>
  </si>
  <si>
    <t>MW0153748 Red Hat JBoss Enterprise Application Platform, 16-Core Premium, 1year 1 23,753,000 13,770,000 13,770,000</t>
    <phoneticPr fontId="1" type="noConversion"/>
  </si>
  <si>
    <t>List Price</t>
    <phoneticPr fontId="1" type="noConversion"/>
  </si>
  <si>
    <t>공급가</t>
    <phoneticPr fontId="1" type="noConversion"/>
  </si>
  <si>
    <t>케어팩</t>
    <phoneticPr fontId="1" type="noConversion"/>
  </si>
  <si>
    <t>subscription</t>
    <phoneticPr fontId="1" type="noConversion"/>
  </si>
  <si>
    <t>2018. 5. 23. 오후 9:48
라이나 견적서 기준</t>
    <phoneticPr fontId="1" type="noConversion"/>
  </si>
  <si>
    <t>OSC 케어팩</t>
    <phoneticPr fontId="1" type="noConversion"/>
  </si>
  <si>
    <t>2017년 12월 26일
하나펀드 견적서 기준</t>
    <phoneticPr fontId="1" type="noConversion"/>
  </si>
  <si>
    <t>Jboss EAP 64c std 1y</t>
    <phoneticPr fontId="1" type="noConversion"/>
  </si>
  <si>
    <t>수량*공급가</t>
    <phoneticPr fontId="1" type="noConversion"/>
  </si>
  <si>
    <t>서브스크립션</t>
    <phoneticPr fontId="1" type="noConversion"/>
  </si>
  <si>
    <t>메트라이프생명 Digital Transformation 2단계 구축_
 아파치 웹서버 기술지원</t>
    <phoneticPr fontId="1" type="noConversion"/>
  </si>
  <si>
    <t>기술지원료</t>
    <phoneticPr fontId="1" type="noConversion"/>
  </si>
  <si>
    <t>SK Telecom</t>
    <phoneticPr fontId="1" type="noConversion"/>
  </si>
  <si>
    <t xml:space="preserve">Hanwha </t>
    <phoneticPr fontId="1" type="noConversion"/>
  </si>
  <si>
    <t>삼성카드 성능테스트</t>
    <phoneticPr fontId="1" type="noConversion"/>
  </si>
  <si>
    <t>메트라이프생명 통합유지보수 Cent OS
 _Apache tomcat MA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</si>
</sst>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_);[Red]\(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right" vertical="center"/>
    </xf>
    <xf numFmtId="0" fontId="0" fillId="3" borderId="0" xfId="0" applyFill="1">
      <alignment vertical="center"/>
    </xf>
    <xf numFmtId="41" fontId="0" fillId="3" borderId="1" xfId="1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14" fontId="0" fillId="3" borderId="2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5" borderId="1" xfId="0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0" fillId="0" borderId="7" xfId="0" applyNumberForma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1" fontId="0" fillId="0" borderId="2" xfId="1" applyFont="1" applyFill="1" applyBorder="1" applyAlignment="1">
      <alignment horizontal="left" vertical="center"/>
    </xf>
    <xf numFmtId="41" fontId="0" fillId="0" borderId="3" xfId="1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right" vertical="center"/>
    </xf>
    <xf numFmtId="176" fontId="0" fillId="3" borderId="7" xfId="0" applyNumberFormat="1" applyFill="1" applyBorder="1" applyAlignment="1">
      <alignment horizontal="right" vertical="center"/>
    </xf>
    <xf numFmtId="176" fontId="0" fillId="3" borderId="3" xfId="0" applyNumberFormat="1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41" fontId="0" fillId="3" borderId="2" xfId="1" applyFont="1" applyFill="1" applyBorder="1" applyAlignment="1">
      <alignment horizontal="left" vertical="center"/>
    </xf>
    <xf numFmtId="41" fontId="0" fillId="3" borderId="7" xfId="1" applyFont="1" applyFill="1" applyBorder="1" applyAlignment="1">
      <alignment horizontal="left" vertical="center"/>
    </xf>
    <xf numFmtId="41" fontId="0" fillId="3" borderId="3" xfId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41" fontId="0" fillId="5" borderId="1" xfId="1" applyFont="1" applyFill="1" applyBorder="1" applyAlignment="1">
      <alignment horizontal="left" vertical="center"/>
    </xf>
    <xf numFmtId="176" fontId="6" fillId="5" borderId="1" xfId="0" applyNumberFormat="1" applyFont="1" applyFill="1" applyBorder="1" applyAlignment="1">
      <alignment horizontal="right" vertical="center"/>
    </xf>
    <xf numFmtId="176" fontId="0" fillId="5" borderId="1" xfId="0" applyNumberFormat="1" applyFill="1" applyBorder="1" applyAlignment="1">
      <alignment horizontal="right" vertical="center"/>
    </xf>
    <xf numFmtId="0" fontId="0" fillId="2" borderId="7" xfId="0" applyFill="1" applyBorder="1" applyAlignment="1">
      <alignment horizontal="center" vertical="center"/>
    </xf>
    <xf numFmtId="14" fontId="0" fillId="0" borderId="7" xfId="0" applyNumberFormat="1" applyFill="1" applyBorder="1" applyAlignment="1">
      <alignment horizontal="center" vertical="center"/>
    </xf>
    <xf numFmtId="41" fontId="0" fillId="0" borderId="7" xfId="1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2" xfId="0" quotePrefix="1" applyBorder="1" applyAlignment="1">
      <alignment horizontal="center" vertical="center" wrapText="1"/>
    </xf>
    <xf numFmtId="0" fontId="0" fillId="0" borderId="7" xfId="0" quotePrefix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3" xfId="0" quotePrefix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1" fontId="0" fillId="0" borderId="1" xfId="1" applyFont="1" applyFill="1" applyBorder="1" applyAlignment="1">
      <alignment horizontal="left" vertical="center"/>
    </xf>
    <xf numFmtId="177" fontId="0" fillId="0" borderId="0" xfId="0" applyNumberFormat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7" xfId="0" applyNumberForma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1" fontId="8" fillId="3" borderId="2" xfId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176" fontId="8" fillId="3" borderId="2" xfId="0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1" fontId="8" fillId="3" borderId="7" xfId="1" applyFont="1" applyFill="1" applyBorder="1" applyAlignment="1">
      <alignment horizontal="left" vertical="center"/>
    </xf>
    <xf numFmtId="0" fontId="8" fillId="0" borderId="1" xfId="0" quotePrefix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right" vertical="center"/>
    </xf>
    <xf numFmtId="176" fontId="8" fillId="3" borderId="7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1" fontId="8" fillId="3" borderId="3" xfId="1" applyFont="1" applyFill="1" applyBorder="1" applyAlignment="1">
      <alignment horizontal="left" vertical="center"/>
    </xf>
    <xf numFmtId="0" fontId="10" fillId="0" borderId="1" xfId="0" quotePrefix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176" fontId="8" fillId="3" borderId="3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right" vertical="center"/>
    </xf>
    <xf numFmtId="0" fontId="8" fillId="0" borderId="3" xfId="0" quotePrefix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/>
    </xf>
    <xf numFmtId="0" fontId="8" fillId="0" borderId="3" xfId="0" quotePrefix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8" fillId="3" borderId="1" xfId="1" applyFont="1" applyFill="1" applyBorder="1" applyAlignment="1">
      <alignment horizontal="left" vertical="center"/>
    </xf>
    <xf numFmtId="176" fontId="8" fillId="0" borderId="1" xfId="0" applyNumberFormat="1" applyFont="1" applyBorder="1" applyAlignment="1">
      <alignment horizontal="right" vertical="center"/>
    </xf>
    <xf numFmtId="14" fontId="8" fillId="0" borderId="7" xfId="0" applyNumberFormat="1" applyFont="1" applyFill="1" applyBorder="1" applyAlignment="1">
      <alignment horizontal="center" vertical="center"/>
    </xf>
    <xf numFmtId="0" fontId="9" fillId="5" borderId="1" xfId="0" applyFont="1" applyFill="1" applyBorder="1">
      <alignment vertical="center"/>
    </xf>
    <xf numFmtId="176" fontId="9" fillId="5" borderId="1" xfId="0" applyNumberFormat="1" applyFont="1" applyFill="1" applyBorder="1">
      <alignment vertical="center"/>
    </xf>
    <xf numFmtId="0" fontId="9" fillId="0" borderId="0" xfId="0" applyFont="1">
      <alignment vertical="center"/>
    </xf>
    <xf numFmtId="41" fontId="8" fillId="0" borderId="0" xfId="1" applyFont="1">
      <alignment vertical="center"/>
    </xf>
    <xf numFmtId="41" fontId="8" fillId="0" borderId="0" xfId="0" applyNumberFormat="1" applyFont="1">
      <alignment vertical="center"/>
    </xf>
    <xf numFmtId="43" fontId="8" fillId="0" borderId="0" xfId="0" applyNumberFormat="1" applyFo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quotePrefix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2" xfId="0" quotePrefix="1" applyFont="1" applyFill="1" applyBorder="1" applyAlignment="1">
      <alignment horizontal="center" vertical="center"/>
    </xf>
    <xf numFmtId="0" fontId="0" fillId="3" borderId="1" xfId="0" quotePrefix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14" fontId="10" fillId="0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0" fillId="0" borderId="7" xfId="0" quotePrefix="1" applyFont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quotePrefix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7" xfId="0" quotePrefix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1" fontId="0" fillId="0" borderId="0" xfId="1" applyFont="1">
      <alignment vertical="center"/>
    </xf>
    <xf numFmtId="41" fontId="0" fillId="3" borderId="2" xfId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7" borderId="8" xfId="0" applyFill="1" applyBorder="1" applyAlignment="1">
      <alignment horizontal="center" vertical="center" wrapText="1"/>
    </xf>
    <xf numFmtId="3" fontId="0" fillId="7" borderId="12" xfId="0" applyNumberForma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41" fontId="0" fillId="6" borderId="1" xfId="1" applyFont="1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 vertical="center"/>
    </xf>
    <xf numFmtId="176" fontId="0" fillId="0" borderId="0" xfId="0" applyNumberFormat="1">
      <alignment vertical="center"/>
    </xf>
    <xf numFmtId="41" fontId="0" fillId="3" borderId="1" xfId="1" applyFont="1" applyFill="1" applyBorder="1" applyAlignment="1">
      <alignment horizontal="left" vertical="center" wrapText="1"/>
    </xf>
    <xf numFmtId="41" fontId="0" fillId="6" borderId="1" xfId="1" applyFont="1" applyFill="1" applyBorder="1" applyAlignment="1">
      <alignment horizontal="center" vertical="center"/>
    </xf>
    <xf numFmtId="41" fontId="0" fillId="7" borderId="1" xfId="1" applyFon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right" vertical="center"/>
    </xf>
    <xf numFmtId="41" fontId="0" fillId="3" borderId="2" xfId="1" applyFont="1" applyFill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F126"/>
  <sheetViews>
    <sheetView zoomScale="70" zoomScaleNormal="70" workbookViewId="0">
      <pane ySplit="4" topLeftCell="A77" activePane="bottomLeft" state="frozen"/>
      <selection activeCell="F55" sqref="F55"/>
      <selection pane="bottomLeft" activeCell="Q111" sqref="Q111"/>
    </sheetView>
  </sheetViews>
  <sheetFormatPr defaultColWidth="8.625" defaultRowHeight="17"/>
  <cols>
    <col min="1" max="1" width="1.5" style="2" customWidth="1"/>
    <col min="2" max="2" width="5.5" style="22" customWidth="1"/>
    <col min="3" max="3" width="17.25" style="2" customWidth="1"/>
    <col min="4" max="5" width="21.875" style="2" customWidth="1"/>
    <col min="6" max="6" width="50.875" style="2" customWidth="1"/>
    <col min="7" max="7" width="8.125" style="2" customWidth="1"/>
    <col min="8" max="8" width="14.125" style="2" customWidth="1"/>
    <col min="9" max="9" width="35.75" style="2" customWidth="1"/>
    <col min="10" max="10" width="5.25" style="3" hidden="1" customWidth="1"/>
    <col min="11" max="12" width="10.125" style="2" hidden="1" customWidth="1"/>
    <col min="13" max="13" width="12.875" style="2" hidden="1" customWidth="1"/>
    <col min="14" max="14" width="12" style="2" hidden="1" customWidth="1"/>
    <col min="15" max="15" width="10.75" style="97" customWidth="1"/>
    <col min="16" max="16" width="17.875" style="2" customWidth="1"/>
    <col min="17" max="20" width="14.25" style="2" customWidth="1"/>
    <col min="21" max="16384" width="8.625" style="2"/>
  </cols>
  <sheetData>
    <row r="1" spans="1:58" ht="23.75">
      <c r="B1" s="1" t="s">
        <v>48</v>
      </c>
    </row>
    <row r="2" spans="1:58" ht="16.5" customHeight="1"/>
    <row r="3" spans="1:58" ht="17.45" customHeight="1">
      <c r="B3" s="236" t="s">
        <v>47</v>
      </c>
      <c r="C3" s="230" t="s">
        <v>46</v>
      </c>
      <c r="D3" s="230" t="s">
        <v>45</v>
      </c>
      <c r="E3" s="230" t="s">
        <v>44</v>
      </c>
      <c r="F3" s="230" t="s">
        <v>43</v>
      </c>
      <c r="G3" s="230" t="s">
        <v>49</v>
      </c>
      <c r="H3" s="238" t="s">
        <v>50</v>
      </c>
      <c r="I3" s="239"/>
      <c r="J3" s="239"/>
      <c r="K3" s="239"/>
      <c r="L3" s="239"/>
      <c r="M3" s="239"/>
      <c r="N3" s="240"/>
      <c r="O3" s="232" t="s">
        <v>189</v>
      </c>
      <c r="P3" s="230" t="s">
        <v>41</v>
      </c>
      <c r="Q3" s="229" t="s">
        <v>42</v>
      </c>
      <c r="R3" s="229"/>
      <c r="S3" s="229"/>
      <c r="T3" s="229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</row>
    <row r="4" spans="1:58">
      <c r="B4" s="237"/>
      <c r="C4" s="231"/>
      <c r="D4" s="231"/>
      <c r="E4" s="231"/>
      <c r="F4" s="231"/>
      <c r="G4" s="231"/>
      <c r="H4" s="76" t="s">
        <v>112</v>
      </c>
      <c r="I4" s="76" t="s">
        <v>51</v>
      </c>
      <c r="J4" s="76" t="s">
        <v>52</v>
      </c>
      <c r="K4" s="76" t="s">
        <v>53</v>
      </c>
      <c r="L4" s="76" t="s">
        <v>54</v>
      </c>
      <c r="M4" s="76" t="s">
        <v>55</v>
      </c>
      <c r="N4" s="76" t="s">
        <v>56</v>
      </c>
      <c r="O4" s="233"/>
      <c r="P4" s="231"/>
      <c r="Q4" s="44" t="s">
        <v>57</v>
      </c>
      <c r="R4" s="44" t="s">
        <v>58</v>
      </c>
      <c r="S4" s="44" t="s">
        <v>14</v>
      </c>
      <c r="T4" s="6" t="s">
        <v>59</v>
      </c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</row>
    <row r="5" spans="1:58" s="18" customFormat="1">
      <c r="B5" s="34">
        <v>67</v>
      </c>
      <c r="C5" s="54">
        <v>42002</v>
      </c>
      <c r="D5" s="56" t="s">
        <v>62</v>
      </c>
      <c r="E5" s="56" t="s">
        <v>39</v>
      </c>
      <c r="F5" s="58" t="s">
        <v>63</v>
      </c>
      <c r="G5" s="56" t="s">
        <v>61</v>
      </c>
      <c r="H5" s="56" t="s">
        <v>64</v>
      </c>
      <c r="I5" s="56" t="s">
        <v>65</v>
      </c>
      <c r="J5" s="56">
        <v>2</v>
      </c>
      <c r="K5" s="56">
        <v>1460993</v>
      </c>
      <c r="L5" s="60">
        <v>2452437</v>
      </c>
      <c r="M5" s="54">
        <v>42095</v>
      </c>
      <c r="N5" s="54">
        <v>42369</v>
      </c>
      <c r="O5" s="99">
        <v>2</v>
      </c>
      <c r="P5" s="56" t="s">
        <v>66</v>
      </c>
      <c r="Q5" s="41">
        <f>T5-S5</f>
        <v>181982000</v>
      </c>
      <c r="R5" s="41"/>
      <c r="S5" s="41">
        <v>90900000</v>
      </c>
      <c r="T5" s="41">
        <v>272882000</v>
      </c>
    </row>
    <row r="6" spans="1:58" s="18" customFormat="1">
      <c r="B6" s="33"/>
      <c r="C6" s="77"/>
      <c r="D6" s="67"/>
      <c r="E6" s="67"/>
      <c r="F6" s="78"/>
      <c r="G6" s="67"/>
      <c r="H6" s="67" t="s">
        <v>64</v>
      </c>
      <c r="I6" s="67" t="s">
        <v>65</v>
      </c>
      <c r="J6" s="67">
        <v>7</v>
      </c>
      <c r="K6" s="67">
        <v>1460993</v>
      </c>
      <c r="L6" s="79">
        <v>2988648</v>
      </c>
      <c r="M6" s="77">
        <v>42095</v>
      </c>
      <c r="N6" s="77">
        <v>42369</v>
      </c>
      <c r="O6" s="100">
        <v>7</v>
      </c>
      <c r="P6" s="67"/>
      <c r="Q6" s="42"/>
      <c r="R6" s="42"/>
      <c r="S6" s="42"/>
      <c r="T6" s="42"/>
    </row>
    <row r="7" spans="1:58" s="18" customFormat="1">
      <c r="B7" s="33"/>
      <c r="C7" s="77"/>
      <c r="D7" s="67"/>
      <c r="E7" s="67"/>
      <c r="F7" s="78"/>
      <c r="G7" s="67"/>
      <c r="H7" s="67" t="s">
        <v>64</v>
      </c>
      <c r="I7" s="67" t="s">
        <v>65</v>
      </c>
      <c r="J7" s="67">
        <v>3</v>
      </c>
      <c r="K7" s="67">
        <v>1460993</v>
      </c>
      <c r="L7" s="79">
        <v>10145957</v>
      </c>
      <c r="M7" s="77">
        <v>42095</v>
      </c>
      <c r="N7" s="77">
        <v>42369</v>
      </c>
      <c r="O7" s="100">
        <v>3</v>
      </c>
      <c r="P7" s="67"/>
      <c r="Q7" s="42"/>
      <c r="R7" s="42"/>
      <c r="S7" s="42"/>
      <c r="T7" s="42"/>
    </row>
    <row r="8" spans="1:58" s="18" customFormat="1">
      <c r="B8" s="33"/>
      <c r="C8" s="77"/>
      <c r="D8" s="67"/>
      <c r="E8" s="67"/>
      <c r="F8" s="78"/>
      <c r="G8" s="67"/>
      <c r="H8" s="67" t="s">
        <v>64</v>
      </c>
      <c r="I8" s="67" t="s">
        <v>65</v>
      </c>
      <c r="J8" s="67">
        <v>42</v>
      </c>
      <c r="K8" s="67">
        <v>1460993</v>
      </c>
      <c r="L8" s="79">
        <v>10158863</v>
      </c>
      <c r="M8" s="77">
        <v>42095</v>
      </c>
      <c r="N8" s="77">
        <v>42369</v>
      </c>
      <c r="O8" s="100">
        <v>42</v>
      </c>
      <c r="P8" s="67"/>
      <c r="Q8" s="42"/>
      <c r="R8" s="42"/>
      <c r="S8" s="42"/>
      <c r="T8" s="42"/>
    </row>
    <row r="9" spans="1:58" s="18" customFormat="1">
      <c r="B9" s="33"/>
      <c r="C9" s="77"/>
      <c r="D9" s="67"/>
      <c r="E9" s="67"/>
      <c r="F9" s="78"/>
      <c r="G9" s="67"/>
      <c r="H9" s="67" t="s">
        <v>64</v>
      </c>
      <c r="I9" s="67" t="s">
        <v>65</v>
      </c>
      <c r="J9" s="67">
        <v>6</v>
      </c>
      <c r="K9" s="67">
        <v>1460993</v>
      </c>
      <c r="L9" s="79">
        <v>10177071</v>
      </c>
      <c r="M9" s="77">
        <v>42095</v>
      </c>
      <c r="N9" s="77">
        <v>42369</v>
      </c>
      <c r="O9" s="100">
        <v>6</v>
      </c>
      <c r="P9" s="67"/>
      <c r="Q9" s="42"/>
      <c r="R9" s="42"/>
      <c r="S9" s="42"/>
      <c r="T9" s="42"/>
    </row>
    <row r="10" spans="1:58" s="18" customFormat="1">
      <c r="B10" s="33"/>
      <c r="C10" s="77"/>
      <c r="D10" s="67"/>
      <c r="E10" s="67"/>
      <c r="F10" s="78"/>
      <c r="G10" s="67"/>
      <c r="H10" s="67" t="s">
        <v>64</v>
      </c>
      <c r="I10" s="67" t="s">
        <v>65</v>
      </c>
      <c r="J10" s="67">
        <v>2</v>
      </c>
      <c r="K10" s="67">
        <v>1460993</v>
      </c>
      <c r="L10" s="79">
        <v>10312582</v>
      </c>
      <c r="M10" s="77">
        <v>42095</v>
      </c>
      <c r="N10" s="77">
        <v>42369</v>
      </c>
      <c r="O10" s="100">
        <v>2</v>
      </c>
      <c r="P10" s="67"/>
      <c r="Q10" s="42"/>
      <c r="R10" s="42"/>
      <c r="S10" s="42"/>
      <c r="T10" s="42"/>
    </row>
    <row r="11" spans="1:58" s="18" customFormat="1">
      <c r="B11" s="33"/>
      <c r="C11" s="77"/>
      <c r="D11" s="67"/>
      <c r="E11" s="67"/>
      <c r="F11" s="78"/>
      <c r="G11" s="67"/>
      <c r="H11" s="67" t="s">
        <v>64</v>
      </c>
      <c r="I11" s="67" t="s">
        <v>65</v>
      </c>
      <c r="J11" s="67">
        <v>5</v>
      </c>
      <c r="K11" s="67">
        <v>1460993</v>
      </c>
      <c r="L11" s="79">
        <v>10420329</v>
      </c>
      <c r="M11" s="77">
        <v>42095</v>
      </c>
      <c r="N11" s="77">
        <v>42369</v>
      </c>
      <c r="O11" s="100">
        <v>5</v>
      </c>
      <c r="P11" s="67"/>
      <c r="Q11" s="42"/>
      <c r="R11" s="42"/>
      <c r="S11" s="42"/>
      <c r="T11" s="42"/>
    </row>
    <row r="12" spans="1:58" s="18" customFormat="1">
      <c r="B12" s="33"/>
      <c r="C12" s="77"/>
      <c r="D12" s="67"/>
      <c r="E12" s="67"/>
      <c r="F12" s="78"/>
      <c r="G12" s="67"/>
      <c r="H12" s="67" t="s">
        <v>64</v>
      </c>
      <c r="I12" s="67" t="s">
        <v>67</v>
      </c>
      <c r="J12" s="67">
        <v>1</v>
      </c>
      <c r="K12" s="67">
        <v>1460993</v>
      </c>
      <c r="L12" s="79">
        <v>10436161</v>
      </c>
      <c r="M12" s="77">
        <v>42156</v>
      </c>
      <c r="N12" s="77">
        <v>42369</v>
      </c>
      <c r="O12" s="100">
        <v>1</v>
      </c>
      <c r="P12" s="67"/>
      <c r="Q12" s="42"/>
      <c r="R12" s="42"/>
      <c r="S12" s="42"/>
      <c r="T12" s="42"/>
    </row>
    <row r="13" spans="1:58" s="18" customFormat="1">
      <c r="B13" s="33"/>
      <c r="C13" s="77"/>
      <c r="D13" s="67"/>
      <c r="E13" s="67"/>
      <c r="F13" s="78"/>
      <c r="G13" s="67"/>
      <c r="H13" s="67" t="s">
        <v>68</v>
      </c>
      <c r="I13" s="67" t="s">
        <v>69</v>
      </c>
      <c r="J13" s="67">
        <v>1</v>
      </c>
      <c r="K13" s="67">
        <v>1460993</v>
      </c>
      <c r="L13" s="79">
        <v>10158863</v>
      </c>
      <c r="M13" s="77">
        <v>42095</v>
      </c>
      <c r="N13" s="77">
        <v>42369</v>
      </c>
      <c r="O13" s="100">
        <v>1</v>
      </c>
      <c r="P13" s="67"/>
      <c r="Q13" s="42"/>
      <c r="R13" s="42"/>
      <c r="S13" s="42"/>
      <c r="T13" s="42"/>
    </row>
    <row r="14" spans="1:58" s="18" customFormat="1">
      <c r="B14" s="33"/>
      <c r="C14" s="77"/>
      <c r="D14" s="67"/>
      <c r="E14" s="67"/>
      <c r="F14" s="78"/>
      <c r="G14" s="67"/>
      <c r="H14" s="67" t="s">
        <v>70</v>
      </c>
      <c r="I14" s="67" t="s">
        <v>71</v>
      </c>
      <c r="J14" s="67">
        <v>2</v>
      </c>
      <c r="K14" s="67">
        <v>1460993</v>
      </c>
      <c r="L14" s="79">
        <v>10158863</v>
      </c>
      <c r="M14" s="77">
        <v>42095</v>
      </c>
      <c r="N14" s="77">
        <v>42369</v>
      </c>
      <c r="O14" s="100">
        <v>2</v>
      </c>
      <c r="P14" s="67"/>
      <c r="Q14" s="42"/>
      <c r="R14" s="42"/>
      <c r="S14" s="42"/>
      <c r="T14" s="42"/>
    </row>
    <row r="15" spans="1:58" s="18" customFormat="1">
      <c r="B15" s="33"/>
      <c r="C15" s="77"/>
      <c r="D15" s="67"/>
      <c r="E15" s="67"/>
      <c r="F15" s="78"/>
      <c r="G15" s="67"/>
      <c r="H15" s="67" t="s">
        <v>72</v>
      </c>
      <c r="I15" s="67" t="s">
        <v>73</v>
      </c>
      <c r="J15" s="67">
        <v>1</v>
      </c>
      <c r="K15" s="67">
        <v>1460993</v>
      </c>
      <c r="L15" s="79">
        <v>10158863</v>
      </c>
      <c r="M15" s="77">
        <v>42095</v>
      </c>
      <c r="N15" s="77">
        <v>42369</v>
      </c>
      <c r="O15" s="100">
        <v>1</v>
      </c>
      <c r="P15" s="67"/>
      <c r="Q15" s="42"/>
      <c r="R15" s="42"/>
      <c r="S15" s="42"/>
      <c r="T15" s="42"/>
    </row>
    <row r="16" spans="1:58" s="18" customFormat="1">
      <c r="A16" s="80"/>
      <c r="B16" s="33"/>
      <c r="C16" s="77"/>
      <c r="D16" s="67"/>
      <c r="E16" s="67"/>
      <c r="F16" s="78"/>
      <c r="G16" s="67"/>
      <c r="H16" s="67" t="s">
        <v>74</v>
      </c>
      <c r="I16" s="67" t="s">
        <v>75</v>
      </c>
      <c r="J16" s="67">
        <v>9</v>
      </c>
      <c r="K16" s="67">
        <v>1460993</v>
      </c>
      <c r="L16" s="79">
        <v>10158863</v>
      </c>
      <c r="M16" s="77">
        <v>42095</v>
      </c>
      <c r="N16" s="77">
        <v>42369</v>
      </c>
      <c r="O16" s="100">
        <v>9</v>
      </c>
      <c r="P16" s="67"/>
      <c r="Q16" s="42"/>
      <c r="R16" s="42"/>
      <c r="S16" s="42"/>
      <c r="T16" s="42"/>
    </row>
    <row r="17" spans="1:20" s="18" customFormat="1">
      <c r="A17" s="80"/>
      <c r="B17" s="33"/>
      <c r="C17" s="77"/>
      <c r="D17" s="67"/>
      <c r="E17" s="67"/>
      <c r="F17" s="78"/>
      <c r="G17" s="67"/>
      <c r="H17" s="67" t="s">
        <v>74</v>
      </c>
      <c r="I17" s="36" t="s">
        <v>75</v>
      </c>
      <c r="J17" s="67">
        <v>35</v>
      </c>
      <c r="K17" s="67">
        <v>1460993</v>
      </c>
      <c r="L17" s="79">
        <v>10265123</v>
      </c>
      <c r="M17" s="77">
        <v>42095</v>
      </c>
      <c r="N17" s="77">
        <v>42369</v>
      </c>
      <c r="O17" s="100">
        <v>35</v>
      </c>
      <c r="P17" s="67"/>
      <c r="Q17" s="42"/>
      <c r="R17" s="42"/>
      <c r="S17" s="42"/>
      <c r="T17" s="42"/>
    </row>
    <row r="18" spans="1:20" s="18" customFormat="1">
      <c r="A18" s="80"/>
      <c r="B18" s="33"/>
      <c r="C18" s="77"/>
      <c r="D18" s="67"/>
      <c r="E18" s="67"/>
      <c r="F18" s="78"/>
      <c r="G18" s="67"/>
      <c r="H18" s="67" t="s">
        <v>74</v>
      </c>
      <c r="I18" s="67" t="s">
        <v>75</v>
      </c>
      <c r="J18" s="67">
        <v>18</v>
      </c>
      <c r="K18" s="67">
        <v>1460993</v>
      </c>
      <c r="L18" s="79">
        <v>10330751</v>
      </c>
      <c r="M18" s="77">
        <v>42095</v>
      </c>
      <c r="N18" s="77">
        <v>42369</v>
      </c>
      <c r="O18" s="100">
        <v>18</v>
      </c>
      <c r="P18" s="67"/>
      <c r="Q18" s="42"/>
      <c r="R18" s="42"/>
      <c r="S18" s="42"/>
      <c r="T18" s="42"/>
    </row>
    <row r="19" spans="1:20" s="18" customFormat="1">
      <c r="A19" s="80"/>
      <c r="B19" s="33"/>
      <c r="C19" s="77"/>
      <c r="D19" s="67"/>
      <c r="E19" s="67"/>
      <c r="F19" s="78"/>
      <c r="G19" s="67"/>
      <c r="H19" s="67" t="s">
        <v>74</v>
      </c>
      <c r="I19" s="67" t="s">
        <v>75</v>
      </c>
      <c r="J19" s="67">
        <v>3</v>
      </c>
      <c r="K19" s="67">
        <v>1460993</v>
      </c>
      <c r="L19" s="79">
        <v>10330752</v>
      </c>
      <c r="M19" s="77">
        <v>42095</v>
      </c>
      <c r="N19" s="77">
        <v>42369</v>
      </c>
      <c r="O19" s="100">
        <v>3</v>
      </c>
      <c r="P19" s="67"/>
      <c r="Q19" s="42"/>
      <c r="R19" s="42"/>
      <c r="S19" s="42"/>
      <c r="T19" s="42"/>
    </row>
    <row r="20" spans="1:20" s="18" customFormat="1">
      <c r="A20" s="80"/>
      <c r="B20" s="33"/>
      <c r="C20" s="77"/>
      <c r="D20" s="67"/>
      <c r="E20" s="67"/>
      <c r="F20" s="78"/>
      <c r="G20" s="67"/>
      <c r="H20" s="67" t="s">
        <v>74</v>
      </c>
      <c r="I20" s="67" t="s">
        <v>76</v>
      </c>
      <c r="J20" s="67">
        <v>1</v>
      </c>
      <c r="K20" s="67">
        <v>1460993</v>
      </c>
      <c r="L20" s="79">
        <v>10436161</v>
      </c>
      <c r="M20" s="77">
        <v>42156</v>
      </c>
      <c r="N20" s="77">
        <v>42369</v>
      </c>
      <c r="O20" s="100">
        <v>1</v>
      </c>
      <c r="P20" s="67"/>
      <c r="Q20" s="42"/>
      <c r="R20" s="42"/>
      <c r="S20" s="42"/>
      <c r="T20" s="42"/>
    </row>
    <row r="21" spans="1:20" s="18" customFormat="1">
      <c r="A21" s="80"/>
      <c r="B21" s="33"/>
      <c r="C21" s="77"/>
      <c r="D21" s="67"/>
      <c r="E21" s="67"/>
      <c r="F21" s="78"/>
      <c r="G21" s="67"/>
      <c r="H21" s="67" t="s">
        <v>77</v>
      </c>
      <c r="I21" s="67" t="s">
        <v>78</v>
      </c>
      <c r="J21" s="67">
        <v>1</v>
      </c>
      <c r="K21" s="67">
        <v>1460993</v>
      </c>
      <c r="L21" s="79">
        <v>10158863</v>
      </c>
      <c r="M21" s="77">
        <v>42095</v>
      </c>
      <c r="N21" s="77">
        <v>42369</v>
      </c>
      <c r="O21" s="100">
        <v>1</v>
      </c>
      <c r="P21" s="67"/>
      <c r="Q21" s="42"/>
      <c r="R21" s="42"/>
      <c r="S21" s="42"/>
      <c r="T21" s="42"/>
    </row>
    <row r="22" spans="1:20" s="18" customFormat="1">
      <c r="A22" s="80"/>
      <c r="B22" s="33"/>
      <c r="C22" s="77"/>
      <c r="D22" s="67"/>
      <c r="E22" s="67"/>
      <c r="F22" s="78"/>
      <c r="G22" s="67"/>
      <c r="H22" s="67" t="s">
        <v>79</v>
      </c>
      <c r="I22" s="67" t="s">
        <v>80</v>
      </c>
      <c r="J22" s="67">
        <v>2</v>
      </c>
      <c r="K22" s="67">
        <v>1460993</v>
      </c>
      <c r="L22" s="79">
        <v>2452437</v>
      </c>
      <c r="M22" s="77">
        <v>42095</v>
      </c>
      <c r="N22" s="77">
        <v>42369</v>
      </c>
      <c r="O22" s="100"/>
      <c r="P22" s="67"/>
      <c r="Q22" s="42"/>
      <c r="R22" s="42"/>
      <c r="S22" s="42"/>
      <c r="T22" s="42"/>
    </row>
    <row r="23" spans="1:20" s="18" customFormat="1">
      <c r="A23" s="80"/>
      <c r="B23" s="33"/>
      <c r="C23" s="77"/>
      <c r="D23" s="67"/>
      <c r="E23" s="67"/>
      <c r="F23" s="78"/>
      <c r="G23" s="67"/>
      <c r="H23" s="67" t="s">
        <v>79</v>
      </c>
      <c r="I23" s="67" t="s">
        <v>80</v>
      </c>
      <c r="J23" s="67">
        <v>2</v>
      </c>
      <c r="K23" s="67">
        <v>1460993</v>
      </c>
      <c r="L23" s="79">
        <v>2988648</v>
      </c>
      <c r="M23" s="77">
        <v>42095</v>
      </c>
      <c r="N23" s="77">
        <v>42369</v>
      </c>
      <c r="O23" s="100"/>
      <c r="P23" s="67"/>
      <c r="Q23" s="42"/>
      <c r="R23" s="42"/>
      <c r="S23" s="42"/>
      <c r="T23" s="42"/>
    </row>
    <row r="24" spans="1:20" s="18" customFormat="1">
      <c r="A24" s="80"/>
      <c r="B24" s="33"/>
      <c r="C24" s="77"/>
      <c r="D24" s="67"/>
      <c r="E24" s="67"/>
      <c r="F24" s="78"/>
      <c r="G24" s="67"/>
      <c r="H24" s="67" t="s">
        <v>79</v>
      </c>
      <c r="I24" s="67" t="s">
        <v>80</v>
      </c>
      <c r="J24" s="67">
        <v>2</v>
      </c>
      <c r="K24" s="67">
        <v>1460993</v>
      </c>
      <c r="L24" s="79">
        <v>10145957</v>
      </c>
      <c r="M24" s="77">
        <v>42095</v>
      </c>
      <c r="N24" s="77">
        <v>42369</v>
      </c>
      <c r="O24" s="100"/>
      <c r="P24" s="67"/>
      <c r="Q24" s="42"/>
      <c r="R24" s="42"/>
      <c r="S24" s="42"/>
      <c r="T24" s="42"/>
    </row>
    <row r="25" spans="1:20" s="18" customFormat="1">
      <c r="A25" s="80"/>
      <c r="B25" s="33"/>
      <c r="C25" s="77"/>
      <c r="D25" s="67"/>
      <c r="E25" s="67"/>
      <c r="F25" s="78"/>
      <c r="G25" s="67"/>
      <c r="H25" s="67" t="s">
        <v>74</v>
      </c>
      <c r="I25" s="67" t="s">
        <v>75</v>
      </c>
      <c r="J25" s="67">
        <v>20</v>
      </c>
      <c r="K25" s="67">
        <v>1460993</v>
      </c>
      <c r="L25" s="79">
        <v>10644295</v>
      </c>
      <c r="M25" s="77">
        <v>42095</v>
      </c>
      <c r="N25" s="77">
        <v>43921</v>
      </c>
      <c r="O25" s="100">
        <v>20</v>
      </c>
      <c r="P25" s="67"/>
      <c r="Q25" s="42"/>
      <c r="R25" s="42"/>
      <c r="S25" s="42"/>
      <c r="T25" s="42"/>
    </row>
    <row r="26" spans="1:20" s="18" customFormat="1">
      <c r="B26" s="32"/>
      <c r="C26" s="55"/>
      <c r="D26" s="57"/>
      <c r="E26" s="57"/>
      <c r="F26" s="59"/>
      <c r="G26" s="57"/>
      <c r="H26" s="57" t="s">
        <v>79</v>
      </c>
      <c r="I26" s="57" t="s">
        <v>80</v>
      </c>
      <c r="J26" s="57">
        <v>6</v>
      </c>
      <c r="K26" s="57">
        <v>1460993</v>
      </c>
      <c r="L26" s="61">
        <v>10644295</v>
      </c>
      <c r="M26" s="55">
        <v>42095</v>
      </c>
      <c r="N26" s="55">
        <v>43921</v>
      </c>
      <c r="O26" s="101"/>
      <c r="P26" s="57"/>
      <c r="Q26" s="43"/>
      <c r="R26" s="43"/>
      <c r="S26" s="43"/>
      <c r="T26" s="43"/>
    </row>
    <row r="27" spans="1:20">
      <c r="B27" s="34">
        <v>75</v>
      </c>
      <c r="C27" s="48">
        <v>42083</v>
      </c>
      <c r="D27" s="45" t="s">
        <v>62</v>
      </c>
      <c r="E27" s="45" t="s">
        <v>62</v>
      </c>
      <c r="F27" s="68" t="s">
        <v>85</v>
      </c>
      <c r="G27" s="45" t="s">
        <v>61</v>
      </c>
      <c r="H27" s="45" t="s">
        <v>82</v>
      </c>
      <c r="I27" s="67" t="s">
        <v>86</v>
      </c>
      <c r="J27" s="81">
        <v>20</v>
      </c>
      <c r="K27" s="45">
        <v>1460993</v>
      </c>
      <c r="L27" s="45">
        <v>10644295</v>
      </c>
      <c r="M27" s="48">
        <v>42095</v>
      </c>
      <c r="N27" s="48">
        <v>43921</v>
      </c>
      <c r="O27" s="102">
        <v>20</v>
      </c>
      <c r="P27" s="51" t="s">
        <v>191</v>
      </c>
      <c r="Q27" s="38">
        <f>168000000+15480000</f>
        <v>183480000</v>
      </c>
      <c r="R27" s="38">
        <v>5040000</v>
      </c>
      <c r="S27" s="64">
        <f>90000000-5820000</f>
        <v>84180000</v>
      </c>
      <c r="T27" s="64">
        <f t="shared" ref="T27:T37" si="0">SUM(Q27:S27)</f>
        <v>272700000</v>
      </c>
    </row>
    <row r="28" spans="1:20">
      <c r="B28" s="32"/>
      <c r="C28" s="50"/>
      <c r="D28" s="47"/>
      <c r="E28" s="47"/>
      <c r="F28" s="70"/>
      <c r="G28" s="47"/>
      <c r="H28" s="47" t="s">
        <v>83</v>
      </c>
      <c r="I28" s="37" t="s">
        <v>84</v>
      </c>
      <c r="J28" s="84">
        <v>6</v>
      </c>
      <c r="K28" s="47">
        <v>1460993</v>
      </c>
      <c r="L28" s="47">
        <v>10644295</v>
      </c>
      <c r="M28" s="50">
        <v>42095</v>
      </c>
      <c r="N28" s="50">
        <v>43921</v>
      </c>
      <c r="O28" s="103"/>
      <c r="P28" s="53"/>
      <c r="Q28" s="40"/>
      <c r="R28" s="40"/>
      <c r="S28" s="66"/>
      <c r="T28" s="66"/>
    </row>
    <row r="29" spans="1:20">
      <c r="B29" s="34">
        <v>79</v>
      </c>
      <c r="C29" s="48">
        <v>42093</v>
      </c>
      <c r="D29" s="45" t="s">
        <v>39</v>
      </c>
      <c r="E29" s="45" t="s">
        <v>38</v>
      </c>
      <c r="F29" s="68" t="s">
        <v>87</v>
      </c>
      <c r="G29" s="45" t="s">
        <v>81</v>
      </c>
      <c r="H29" s="45" t="s">
        <v>82</v>
      </c>
      <c r="I29" s="35" t="s">
        <v>88</v>
      </c>
      <c r="J29" s="81">
        <v>15</v>
      </c>
      <c r="K29" s="45"/>
      <c r="L29" s="45"/>
      <c r="M29" s="48">
        <v>42095</v>
      </c>
      <c r="N29" s="48">
        <v>43921</v>
      </c>
      <c r="O29" s="102"/>
      <c r="P29" s="62" t="s">
        <v>190</v>
      </c>
      <c r="Q29" s="38">
        <v>388601000</v>
      </c>
      <c r="R29" s="64"/>
      <c r="S29" s="38"/>
      <c r="T29" s="64">
        <f t="shared" si="0"/>
        <v>388601000</v>
      </c>
    </row>
    <row r="30" spans="1:20">
      <c r="B30" s="32"/>
      <c r="C30" s="50"/>
      <c r="D30" s="47"/>
      <c r="E30" s="47"/>
      <c r="F30" s="70"/>
      <c r="G30" s="47"/>
      <c r="H30" s="47" t="s">
        <v>89</v>
      </c>
      <c r="I30" s="37" t="s">
        <v>90</v>
      </c>
      <c r="J30" s="84">
        <v>32</v>
      </c>
      <c r="K30" s="47"/>
      <c r="L30" s="47"/>
      <c r="M30" s="50"/>
      <c r="N30" s="50"/>
      <c r="O30" s="103"/>
      <c r="P30" s="63"/>
      <c r="Q30" s="40"/>
      <c r="R30" s="66"/>
      <c r="S30" s="40"/>
      <c r="T30" s="66"/>
    </row>
    <row r="31" spans="1:20">
      <c r="B31" s="28">
        <v>80</v>
      </c>
      <c r="C31" s="20">
        <v>42142</v>
      </c>
      <c r="D31" s="21" t="s">
        <v>40</v>
      </c>
      <c r="E31" s="21" t="s">
        <v>39</v>
      </c>
      <c r="F31" s="15" t="s">
        <v>165</v>
      </c>
      <c r="G31" s="21" t="s">
        <v>81</v>
      </c>
      <c r="H31" s="21" t="s">
        <v>91</v>
      </c>
      <c r="I31" s="21" t="s">
        <v>92</v>
      </c>
      <c r="J31" s="21">
        <v>16</v>
      </c>
      <c r="K31" s="21">
        <v>1057080</v>
      </c>
      <c r="L31" s="21">
        <v>10701587</v>
      </c>
      <c r="M31" s="20">
        <v>42200</v>
      </c>
      <c r="N31" s="20">
        <v>43295</v>
      </c>
      <c r="O31" s="104"/>
      <c r="P31" s="12"/>
      <c r="Q31" s="10">
        <v>66720000</v>
      </c>
      <c r="R31" s="10"/>
      <c r="S31" s="8"/>
      <c r="T31" s="13">
        <f t="shared" si="0"/>
        <v>66720000</v>
      </c>
    </row>
    <row r="32" spans="1:20">
      <c r="B32" s="30">
        <v>81</v>
      </c>
      <c r="C32" s="20">
        <v>42122</v>
      </c>
      <c r="D32" s="21" t="s">
        <v>62</v>
      </c>
      <c r="E32" s="21" t="s">
        <v>62</v>
      </c>
      <c r="F32" s="15" t="s">
        <v>134</v>
      </c>
      <c r="G32" s="21" t="s">
        <v>81</v>
      </c>
      <c r="H32" s="45" t="s">
        <v>108</v>
      </c>
      <c r="I32" s="35" t="s">
        <v>88</v>
      </c>
      <c r="J32" s="21">
        <v>1</v>
      </c>
      <c r="K32" s="21">
        <v>1460993</v>
      </c>
      <c r="L32" s="21">
        <v>10760934</v>
      </c>
      <c r="M32" s="20">
        <v>42217</v>
      </c>
      <c r="N32" s="20">
        <v>44043</v>
      </c>
      <c r="O32" s="104">
        <v>1</v>
      </c>
      <c r="P32" s="12"/>
      <c r="Q32" s="10">
        <v>8400000</v>
      </c>
      <c r="R32" s="10"/>
      <c r="S32" s="13">
        <v>4500000</v>
      </c>
      <c r="T32" s="13">
        <f t="shared" si="0"/>
        <v>12900000</v>
      </c>
    </row>
    <row r="33" spans="1:20" ht="33.950000000000003">
      <c r="B33" s="24">
        <v>82</v>
      </c>
      <c r="C33" s="54">
        <v>42153</v>
      </c>
      <c r="D33" s="56" t="s">
        <v>93</v>
      </c>
      <c r="E33" s="56" t="s">
        <v>159</v>
      </c>
      <c r="F33" s="58" t="s">
        <v>95</v>
      </c>
      <c r="G33" s="45" t="s">
        <v>81</v>
      </c>
      <c r="H33" s="45" t="s">
        <v>96</v>
      </c>
      <c r="I33" s="35" t="s">
        <v>97</v>
      </c>
      <c r="J33" s="81">
        <v>4</v>
      </c>
      <c r="K33" s="45">
        <v>1596892</v>
      </c>
      <c r="L33" s="45">
        <v>10708430</v>
      </c>
      <c r="M33" s="48">
        <v>42156</v>
      </c>
      <c r="N33" s="48">
        <v>43616</v>
      </c>
      <c r="O33" s="102">
        <v>4</v>
      </c>
      <c r="P33" s="91" t="s">
        <v>109</v>
      </c>
      <c r="Q33" s="38">
        <v>151460000</v>
      </c>
      <c r="R33" s="64"/>
      <c r="S33" s="38">
        <v>8540000</v>
      </c>
      <c r="T33" s="64">
        <f t="shared" si="0"/>
        <v>160000000</v>
      </c>
    </row>
    <row r="34" spans="1:20">
      <c r="B34" s="25"/>
      <c r="C34" s="77"/>
      <c r="D34" s="67"/>
      <c r="E34" s="67"/>
      <c r="F34" s="78"/>
      <c r="G34" s="46"/>
      <c r="H34" s="46" t="s">
        <v>98</v>
      </c>
      <c r="I34" s="36" t="s">
        <v>99</v>
      </c>
      <c r="J34" s="82">
        <v>4</v>
      </c>
      <c r="K34" s="46">
        <v>1596892</v>
      </c>
      <c r="L34" s="46">
        <v>10708430</v>
      </c>
      <c r="M34" s="49">
        <v>42156</v>
      </c>
      <c r="N34" s="49">
        <v>43616</v>
      </c>
      <c r="O34" s="98">
        <v>4</v>
      </c>
      <c r="P34" s="92"/>
      <c r="Q34" s="39"/>
      <c r="R34" s="65"/>
      <c r="S34" s="39"/>
      <c r="T34" s="65"/>
    </row>
    <row r="35" spans="1:20">
      <c r="B35" s="25"/>
      <c r="C35" s="77"/>
      <c r="D35" s="67"/>
      <c r="E35" s="67"/>
      <c r="F35" s="78"/>
      <c r="G35" s="46"/>
      <c r="H35" s="46" t="s">
        <v>100</v>
      </c>
      <c r="I35" s="36" t="s">
        <v>101</v>
      </c>
      <c r="J35" s="82">
        <v>1</v>
      </c>
      <c r="K35" s="46">
        <v>1596892</v>
      </c>
      <c r="L35" s="46">
        <v>10708430</v>
      </c>
      <c r="M35" s="49">
        <v>42156</v>
      </c>
      <c r="N35" s="49">
        <v>43616</v>
      </c>
      <c r="O35" s="98"/>
      <c r="P35" s="92"/>
      <c r="Q35" s="39"/>
      <c r="R35" s="65"/>
      <c r="S35" s="39"/>
      <c r="T35" s="65"/>
    </row>
    <row r="36" spans="1:20">
      <c r="B36" s="25"/>
      <c r="C36" s="77"/>
      <c r="D36" s="67"/>
      <c r="E36" s="67"/>
      <c r="F36" s="78"/>
      <c r="G36" s="46"/>
      <c r="H36" s="46" t="s">
        <v>192</v>
      </c>
      <c r="I36" s="36" t="s">
        <v>193</v>
      </c>
      <c r="J36" s="82">
        <v>20</v>
      </c>
      <c r="K36" s="46"/>
      <c r="L36" s="46"/>
      <c r="M36" s="49"/>
      <c r="N36" s="49"/>
      <c r="O36" s="98"/>
      <c r="P36" s="92"/>
      <c r="Q36" s="39"/>
      <c r="R36" s="65"/>
      <c r="S36" s="39"/>
      <c r="T36" s="65"/>
    </row>
    <row r="37" spans="1:20">
      <c r="B37" s="24">
        <v>83</v>
      </c>
      <c r="C37" s="54">
        <v>42153</v>
      </c>
      <c r="D37" s="56" t="s">
        <v>93</v>
      </c>
      <c r="E37" s="56" t="s">
        <v>94</v>
      </c>
      <c r="F37" s="58" t="s">
        <v>117</v>
      </c>
      <c r="G37" s="45" t="s">
        <v>81</v>
      </c>
      <c r="H37" s="45" t="s">
        <v>91</v>
      </c>
      <c r="I37" s="45" t="s">
        <v>102</v>
      </c>
      <c r="J37" s="35">
        <v>8</v>
      </c>
      <c r="K37" s="45">
        <v>1596892</v>
      </c>
      <c r="L37" s="45">
        <v>10708419</v>
      </c>
      <c r="M37" s="48">
        <v>42156</v>
      </c>
      <c r="N37" s="48">
        <v>42521</v>
      </c>
      <c r="O37" s="102"/>
      <c r="P37" s="92"/>
      <c r="Q37" s="38">
        <v>29680000</v>
      </c>
      <c r="R37" s="38"/>
      <c r="S37" s="64">
        <v>3600000</v>
      </c>
      <c r="T37" s="64">
        <f t="shared" si="0"/>
        <v>33280000</v>
      </c>
    </row>
    <row r="38" spans="1:20">
      <c r="B38" s="26"/>
      <c r="C38" s="55"/>
      <c r="D38" s="57"/>
      <c r="E38" s="57"/>
      <c r="F38" s="59"/>
      <c r="G38" s="47"/>
      <c r="H38" s="47" t="s">
        <v>91</v>
      </c>
      <c r="I38" s="37" t="s">
        <v>103</v>
      </c>
      <c r="J38" s="37">
        <v>3</v>
      </c>
      <c r="K38" s="47">
        <v>1596892</v>
      </c>
      <c r="L38" s="47">
        <v>10708419</v>
      </c>
      <c r="M38" s="50">
        <v>42156</v>
      </c>
      <c r="N38" s="50">
        <v>43616</v>
      </c>
      <c r="O38" s="103">
        <v>3</v>
      </c>
      <c r="P38" s="93"/>
      <c r="Q38" s="40"/>
      <c r="R38" s="40"/>
      <c r="S38" s="66"/>
      <c r="T38" s="66"/>
    </row>
    <row r="39" spans="1:20">
      <c r="A39" s="2" t="s">
        <v>160</v>
      </c>
      <c r="B39" s="30">
        <v>84</v>
      </c>
      <c r="C39" s="94">
        <v>42156</v>
      </c>
      <c r="D39" s="95" t="s">
        <v>62</v>
      </c>
      <c r="E39" s="16" t="s">
        <v>62</v>
      </c>
      <c r="F39" s="96" t="s">
        <v>162</v>
      </c>
      <c r="G39" s="21" t="s">
        <v>105</v>
      </c>
      <c r="H39" s="21" t="s">
        <v>161</v>
      </c>
      <c r="I39" s="7" t="s">
        <v>104</v>
      </c>
      <c r="J39" s="5">
        <v>3</v>
      </c>
      <c r="K39" s="21">
        <v>60009728</v>
      </c>
      <c r="L39" s="21">
        <v>10785282</v>
      </c>
      <c r="M39" s="20">
        <v>42278</v>
      </c>
      <c r="N39" s="20">
        <v>44104</v>
      </c>
      <c r="O39" s="104">
        <v>3</v>
      </c>
      <c r="P39" s="9" t="s">
        <v>110</v>
      </c>
      <c r="Q39" s="10">
        <v>15510000</v>
      </c>
      <c r="R39" s="13"/>
      <c r="S39" s="10">
        <v>13500000</v>
      </c>
      <c r="T39" s="13">
        <f>SUM(Q39:S39)-10000</f>
        <v>29000000</v>
      </c>
    </row>
    <row r="40" spans="1:20">
      <c r="B40" s="28">
        <v>89</v>
      </c>
      <c r="C40" s="20">
        <v>42166</v>
      </c>
      <c r="D40" s="21" t="s">
        <v>121</v>
      </c>
      <c r="E40" s="21" t="s">
        <v>122</v>
      </c>
      <c r="F40" s="15" t="s">
        <v>123</v>
      </c>
      <c r="G40" s="21" t="s">
        <v>106</v>
      </c>
      <c r="H40" s="21" t="s">
        <v>60</v>
      </c>
      <c r="I40" s="21" t="s">
        <v>107</v>
      </c>
      <c r="J40" s="21">
        <v>1</v>
      </c>
      <c r="K40" s="21">
        <v>5592832</v>
      </c>
      <c r="L40" s="21">
        <v>10749625</v>
      </c>
      <c r="M40" s="20">
        <v>42217</v>
      </c>
      <c r="N40" s="20">
        <v>43312</v>
      </c>
      <c r="O40" s="104">
        <v>1</v>
      </c>
      <c r="P40" s="12" t="s">
        <v>194</v>
      </c>
      <c r="Q40" s="10">
        <v>5600000</v>
      </c>
      <c r="R40" s="10">
        <v>7000000</v>
      </c>
      <c r="S40" s="13">
        <v>9000000</v>
      </c>
      <c r="T40" s="13">
        <f>SUM(Q40:S40)</f>
        <v>21600000</v>
      </c>
    </row>
    <row r="41" spans="1:20">
      <c r="B41" s="30">
        <v>92</v>
      </c>
      <c r="C41" s="20">
        <v>42178</v>
      </c>
      <c r="D41" s="21" t="s">
        <v>113</v>
      </c>
      <c r="E41" s="21" t="s">
        <v>114</v>
      </c>
      <c r="F41" s="15" t="s">
        <v>116</v>
      </c>
      <c r="G41" s="21" t="s">
        <v>111</v>
      </c>
      <c r="H41" s="21" t="s">
        <v>115</v>
      </c>
      <c r="I41" s="21" t="s">
        <v>118</v>
      </c>
      <c r="J41" s="21">
        <v>2</v>
      </c>
      <c r="K41" s="21">
        <v>1596892</v>
      </c>
      <c r="L41" s="21">
        <v>10727085</v>
      </c>
      <c r="M41" s="20">
        <v>42180</v>
      </c>
      <c r="N41" s="20">
        <v>43640</v>
      </c>
      <c r="O41" s="104"/>
      <c r="P41" s="12"/>
      <c r="Q41" s="10">
        <v>11200000</v>
      </c>
      <c r="R41" s="10"/>
      <c r="S41" s="13"/>
      <c r="T41" s="13">
        <f>SUM(Q41:S41)</f>
        <v>11200000</v>
      </c>
    </row>
    <row r="42" spans="1:20">
      <c r="B42" s="85">
        <v>137</v>
      </c>
      <c r="C42" s="87">
        <v>42492</v>
      </c>
      <c r="D42" s="89" t="s">
        <v>231</v>
      </c>
      <c r="E42" s="89" t="s">
        <v>232</v>
      </c>
      <c r="F42" s="68" t="s">
        <v>310</v>
      </c>
      <c r="G42" s="89" t="s">
        <v>233</v>
      </c>
      <c r="H42" s="89" t="s">
        <v>235</v>
      </c>
      <c r="I42" s="89" t="s">
        <v>236</v>
      </c>
      <c r="J42" s="89">
        <v>1</v>
      </c>
      <c r="K42" s="89">
        <v>1338707</v>
      </c>
      <c r="L42" s="89">
        <v>10977525</v>
      </c>
      <c r="M42" s="87">
        <v>42491</v>
      </c>
      <c r="N42" s="87">
        <v>43220</v>
      </c>
      <c r="O42" s="102">
        <v>1</v>
      </c>
      <c r="P42" s="51"/>
      <c r="Q42" s="38">
        <v>78000000</v>
      </c>
      <c r="R42" s="38"/>
      <c r="S42" s="64"/>
      <c r="T42" s="64">
        <f>SUM(Q42:S42)</f>
        <v>78000000</v>
      </c>
    </row>
    <row r="43" spans="1:20">
      <c r="B43" s="25"/>
      <c r="C43" s="49"/>
      <c r="D43" s="46"/>
      <c r="E43" s="46"/>
      <c r="F43" s="69"/>
      <c r="G43" s="46"/>
      <c r="H43" s="46" t="s">
        <v>146</v>
      </c>
      <c r="I43" s="46" t="s">
        <v>234</v>
      </c>
      <c r="J43" s="46">
        <v>1</v>
      </c>
      <c r="K43" s="46">
        <v>1338707</v>
      </c>
      <c r="L43" s="46">
        <v>10977525</v>
      </c>
      <c r="M43" s="49">
        <v>42491</v>
      </c>
      <c r="N43" s="49">
        <v>43220</v>
      </c>
      <c r="O43" s="98">
        <v>1</v>
      </c>
      <c r="P43" s="52"/>
      <c r="Q43" s="39"/>
      <c r="R43" s="39"/>
      <c r="S43" s="65"/>
      <c r="T43" s="65"/>
    </row>
    <row r="44" spans="1:20">
      <c r="B44" s="28">
        <v>143</v>
      </c>
      <c r="C44" s="20">
        <v>42572</v>
      </c>
      <c r="D44" s="21" t="s">
        <v>255</v>
      </c>
      <c r="E44" s="21" t="s">
        <v>255</v>
      </c>
      <c r="F44" s="15" t="s">
        <v>256</v>
      </c>
      <c r="G44" s="21" t="s">
        <v>257</v>
      </c>
      <c r="H44" s="21" t="s">
        <v>258</v>
      </c>
      <c r="I44" s="21" t="s">
        <v>259</v>
      </c>
      <c r="J44" s="21">
        <v>1</v>
      </c>
      <c r="K44" s="21">
        <v>5510209</v>
      </c>
      <c r="L44" s="21">
        <v>11033421</v>
      </c>
      <c r="M44" s="20">
        <v>42583</v>
      </c>
      <c r="N44" s="20">
        <v>43677</v>
      </c>
      <c r="O44" s="104"/>
      <c r="P44" s="12"/>
      <c r="Q44" s="10">
        <v>2900000</v>
      </c>
      <c r="R44" s="10"/>
      <c r="S44" s="13"/>
      <c r="T44" s="64">
        <f>SUM(Q44:S44)</f>
        <v>2900000</v>
      </c>
    </row>
    <row r="45" spans="1:20">
      <c r="B45" s="85">
        <v>154</v>
      </c>
      <c r="C45" s="87">
        <v>42619</v>
      </c>
      <c r="D45" s="89" t="s">
        <v>291</v>
      </c>
      <c r="E45" s="89" t="s">
        <v>292</v>
      </c>
      <c r="F45" s="68" t="s">
        <v>293</v>
      </c>
      <c r="G45" s="89" t="s">
        <v>294</v>
      </c>
      <c r="H45" s="89" t="s">
        <v>295</v>
      </c>
      <c r="I45" s="89" t="s">
        <v>277</v>
      </c>
      <c r="J45" s="89">
        <v>4</v>
      </c>
      <c r="K45" s="89">
        <v>5634651</v>
      </c>
      <c r="L45" s="89">
        <v>11277888</v>
      </c>
      <c r="M45" s="87">
        <v>42758</v>
      </c>
      <c r="N45" s="87">
        <v>43122</v>
      </c>
      <c r="O45" s="102"/>
      <c r="P45" s="51"/>
      <c r="Q45" s="38">
        <v>7200000</v>
      </c>
      <c r="R45" s="38"/>
      <c r="S45" s="64">
        <v>2700000</v>
      </c>
      <c r="T45" s="64">
        <f>SUM(Q45:S45)</f>
        <v>9900000</v>
      </c>
    </row>
    <row r="46" spans="1:20">
      <c r="B46" s="86"/>
      <c r="C46" s="88"/>
      <c r="D46" s="90"/>
      <c r="E46" s="90"/>
      <c r="F46" s="70"/>
      <c r="G46" s="90"/>
      <c r="H46" s="90" t="s">
        <v>166</v>
      </c>
      <c r="I46" s="90" t="s">
        <v>296</v>
      </c>
      <c r="J46" s="90">
        <v>4</v>
      </c>
      <c r="K46" s="90">
        <v>5634651</v>
      </c>
      <c r="L46" s="90">
        <v>11277888</v>
      </c>
      <c r="M46" s="88">
        <v>42758</v>
      </c>
      <c r="N46" s="88">
        <v>43122</v>
      </c>
      <c r="O46" s="103">
        <v>4</v>
      </c>
      <c r="P46" s="53"/>
      <c r="Q46" s="40"/>
      <c r="R46" s="40"/>
      <c r="S46" s="66"/>
      <c r="T46" s="66"/>
    </row>
    <row r="47" spans="1:20">
      <c r="B47" s="85">
        <v>171</v>
      </c>
      <c r="C47" s="87">
        <v>42734</v>
      </c>
      <c r="D47" s="89" t="s">
        <v>357</v>
      </c>
      <c r="E47" s="89" t="s">
        <v>356</v>
      </c>
      <c r="F47" s="68" t="s">
        <v>365</v>
      </c>
      <c r="G47" s="89" t="s">
        <v>366</v>
      </c>
      <c r="H47" s="56" t="s">
        <v>367</v>
      </c>
      <c r="I47" s="56" t="s">
        <v>368</v>
      </c>
      <c r="J47" s="56">
        <v>5</v>
      </c>
      <c r="K47" s="89">
        <v>5839295</v>
      </c>
      <c r="L47" s="89">
        <v>11245650</v>
      </c>
      <c r="M47" s="87">
        <v>42736</v>
      </c>
      <c r="N47" s="87">
        <v>43465</v>
      </c>
      <c r="O47" s="102">
        <v>5</v>
      </c>
      <c r="P47" s="51"/>
      <c r="Q47" s="38">
        <v>63438000</v>
      </c>
      <c r="R47" s="38"/>
      <c r="S47" s="64">
        <v>49632000</v>
      </c>
      <c r="T47" s="64">
        <f>SUM(Q47:S47)</f>
        <v>113070000</v>
      </c>
    </row>
    <row r="48" spans="1:20">
      <c r="B48" s="86"/>
      <c r="C48" s="88"/>
      <c r="D48" s="90"/>
      <c r="E48" s="90"/>
      <c r="F48" s="70"/>
      <c r="G48" s="90"/>
      <c r="H48" s="57" t="s">
        <v>369</v>
      </c>
      <c r="I48" s="67" t="s">
        <v>370</v>
      </c>
      <c r="J48" s="57">
        <v>2</v>
      </c>
      <c r="K48" s="90">
        <v>5839295</v>
      </c>
      <c r="L48" s="90">
        <v>11245650</v>
      </c>
      <c r="M48" s="88">
        <v>42736</v>
      </c>
      <c r="N48" s="88">
        <v>43465</v>
      </c>
      <c r="O48" s="103">
        <v>2</v>
      </c>
      <c r="P48" s="53"/>
      <c r="Q48" s="40"/>
      <c r="R48" s="40"/>
      <c r="S48" s="66"/>
      <c r="T48" s="66"/>
    </row>
    <row r="49" spans="2:20">
      <c r="B49" s="85">
        <v>179</v>
      </c>
      <c r="C49" s="87">
        <v>42774</v>
      </c>
      <c r="D49" s="89" t="s">
        <v>386</v>
      </c>
      <c r="E49" s="89" t="s">
        <v>387</v>
      </c>
      <c r="F49" s="68" t="s">
        <v>388</v>
      </c>
      <c r="G49" s="89" t="s">
        <v>389</v>
      </c>
      <c r="H49" s="56" t="s">
        <v>367</v>
      </c>
      <c r="I49" s="56" t="s">
        <v>390</v>
      </c>
      <c r="J49" s="56">
        <v>1</v>
      </c>
      <c r="K49" s="89">
        <v>5839295</v>
      </c>
      <c r="L49" s="89">
        <v>11304495</v>
      </c>
      <c r="M49" s="87">
        <v>42781</v>
      </c>
      <c r="N49" s="87">
        <v>43465</v>
      </c>
      <c r="O49" s="111">
        <v>1</v>
      </c>
      <c r="P49" s="51"/>
      <c r="Q49" s="38">
        <v>16490000</v>
      </c>
      <c r="R49" s="38"/>
      <c r="S49" s="64">
        <v>18048000</v>
      </c>
      <c r="T49" s="64">
        <f>SUM(Q49:S49)</f>
        <v>34538000</v>
      </c>
    </row>
    <row r="50" spans="2:20">
      <c r="B50" s="86"/>
      <c r="C50" s="88"/>
      <c r="D50" s="90"/>
      <c r="E50" s="90"/>
      <c r="F50" s="70"/>
      <c r="G50" s="90"/>
      <c r="H50" s="57" t="s">
        <v>391</v>
      </c>
      <c r="I50" s="67" t="s">
        <v>392</v>
      </c>
      <c r="J50" s="57">
        <v>2</v>
      </c>
      <c r="K50" s="90">
        <v>5839295</v>
      </c>
      <c r="L50" s="90">
        <v>11304495</v>
      </c>
      <c r="M50" s="88">
        <v>42781</v>
      </c>
      <c r="N50" s="88">
        <v>43465</v>
      </c>
      <c r="O50" s="103">
        <v>2</v>
      </c>
      <c r="P50" s="53"/>
      <c r="Q50" s="40"/>
      <c r="R50" s="40"/>
      <c r="S50" s="66"/>
      <c r="T50" s="66"/>
    </row>
    <row r="51" spans="2:20">
      <c r="B51" s="85">
        <v>202</v>
      </c>
      <c r="C51" s="87">
        <v>42912</v>
      </c>
      <c r="D51" s="89" t="s">
        <v>519</v>
      </c>
      <c r="E51" s="89" t="s">
        <v>520</v>
      </c>
      <c r="F51" s="68" t="s">
        <v>527</v>
      </c>
      <c r="G51" s="89" t="s">
        <v>521</v>
      </c>
      <c r="H51" s="89" t="s">
        <v>518</v>
      </c>
      <c r="I51" s="56" t="s">
        <v>277</v>
      </c>
      <c r="J51" s="89">
        <v>4</v>
      </c>
      <c r="K51" s="89">
        <v>5377103</v>
      </c>
      <c r="L51" s="89">
        <v>11433614</v>
      </c>
      <c r="M51" s="87">
        <v>42917</v>
      </c>
      <c r="N51" s="87">
        <v>43281</v>
      </c>
      <c r="O51" s="112"/>
      <c r="P51" s="51" t="s">
        <v>529</v>
      </c>
      <c r="Q51" s="38">
        <v>31200000</v>
      </c>
      <c r="R51" s="38"/>
      <c r="S51" s="64"/>
      <c r="T51" s="64">
        <f t="shared" ref="T51:T53" si="1">SUM(Q51:S51)</f>
        <v>31200000</v>
      </c>
    </row>
    <row r="52" spans="2:20">
      <c r="B52" s="86"/>
      <c r="C52" s="88"/>
      <c r="D52" s="90"/>
      <c r="E52" s="90"/>
      <c r="F52" s="70"/>
      <c r="G52" s="90"/>
      <c r="H52" s="90" t="s">
        <v>522</v>
      </c>
      <c r="I52" s="90" t="s">
        <v>316</v>
      </c>
      <c r="J52" s="90">
        <v>3</v>
      </c>
      <c r="K52" s="90">
        <v>5977210</v>
      </c>
      <c r="L52" s="90">
        <v>11433689</v>
      </c>
      <c r="M52" s="88">
        <v>42917</v>
      </c>
      <c r="N52" s="88">
        <v>43281</v>
      </c>
      <c r="O52" s="103">
        <v>3</v>
      </c>
      <c r="P52" s="53" t="s">
        <v>528</v>
      </c>
      <c r="Q52" s="40"/>
      <c r="R52" s="40"/>
      <c r="S52" s="66"/>
      <c r="T52" s="66"/>
    </row>
    <row r="53" spans="2:20">
      <c r="B53" s="28">
        <v>204</v>
      </c>
      <c r="C53" s="20">
        <v>42935</v>
      </c>
      <c r="D53" s="21" t="s">
        <v>454</v>
      </c>
      <c r="E53" s="21" t="s">
        <v>454</v>
      </c>
      <c r="F53" s="15" t="s">
        <v>540</v>
      </c>
      <c r="G53" s="21" t="s">
        <v>541</v>
      </c>
      <c r="H53" s="21" t="s">
        <v>146</v>
      </c>
      <c r="I53" s="21" t="s">
        <v>277</v>
      </c>
      <c r="J53" s="21">
        <v>3</v>
      </c>
      <c r="K53" s="21"/>
      <c r="L53" s="21"/>
      <c r="M53" s="20"/>
      <c r="N53" s="20"/>
      <c r="O53" s="104">
        <v>2</v>
      </c>
      <c r="P53" s="12"/>
      <c r="Q53" s="10">
        <v>3735000</v>
      </c>
      <c r="R53" s="10"/>
      <c r="S53" s="13">
        <v>2760000</v>
      </c>
      <c r="T53" s="64">
        <f t="shared" si="1"/>
        <v>6495000</v>
      </c>
    </row>
    <row r="54" spans="2:20">
      <c r="B54" s="85">
        <v>208</v>
      </c>
      <c r="C54" s="87">
        <v>42947</v>
      </c>
      <c r="D54" s="89" t="s">
        <v>559</v>
      </c>
      <c r="E54" s="89" t="s">
        <v>560</v>
      </c>
      <c r="F54" s="68" t="s">
        <v>561</v>
      </c>
      <c r="G54" s="89" t="s">
        <v>562</v>
      </c>
      <c r="H54" s="89" t="s">
        <v>563</v>
      </c>
      <c r="I54" s="89" t="s">
        <v>564</v>
      </c>
      <c r="J54" s="89">
        <v>4</v>
      </c>
      <c r="K54" s="89"/>
      <c r="L54" s="89"/>
      <c r="M54" s="87"/>
      <c r="N54" s="87"/>
      <c r="O54" s="113">
        <v>8</v>
      </c>
      <c r="P54" s="51"/>
      <c r="Q54" s="38">
        <v>3040000</v>
      </c>
      <c r="R54" s="38"/>
      <c r="S54" s="64">
        <v>11200000</v>
      </c>
      <c r="T54" s="64">
        <f>SUM(Q54:S54)-240000</f>
        <v>14000000</v>
      </c>
    </row>
    <row r="55" spans="2:20">
      <c r="B55" s="28">
        <v>210</v>
      </c>
      <c r="C55" s="20">
        <v>42940</v>
      </c>
      <c r="D55" s="21" t="s">
        <v>565</v>
      </c>
      <c r="E55" s="21" t="s">
        <v>566</v>
      </c>
      <c r="F55" s="15" t="s">
        <v>574</v>
      </c>
      <c r="G55" s="21" t="s">
        <v>567</v>
      </c>
      <c r="H55" s="21" t="s">
        <v>575</v>
      </c>
      <c r="I55" s="21" t="s">
        <v>576</v>
      </c>
      <c r="J55" s="21">
        <v>1</v>
      </c>
      <c r="K55" s="21">
        <v>5839295</v>
      </c>
      <c r="L55" s="21">
        <v>11467858</v>
      </c>
      <c r="M55" s="20">
        <v>42940</v>
      </c>
      <c r="N55" s="20">
        <v>43465</v>
      </c>
      <c r="O55" s="104">
        <v>1</v>
      </c>
      <c r="P55" s="12"/>
      <c r="Q55" s="10">
        <v>5250000</v>
      </c>
      <c r="R55" s="10"/>
      <c r="S55" s="13">
        <v>3800000</v>
      </c>
      <c r="T55" s="64">
        <f>SUM(Q55:S55)</f>
        <v>9050000</v>
      </c>
    </row>
    <row r="56" spans="2:20">
      <c r="B56" s="28">
        <v>211</v>
      </c>
      <c r="C56" s="20">
        <v>42971</v>
      </c>
      <c r="D56" s="21" t="s">
        <v>573</v>
      </c>
      <c r="E56" s="21" t="s">
        <v>570</v>
      </c>
      <c r="F56" s="15" t="s">
        <v>571</v>
      </c>
      <c r="G56" s="21" t="s">
        <v>572</v>
      </c>
      <c r="H56" s="89" t="s">
        <v>278</v>
      </c>
      <c r="I56" s="114" t="s">
        <v>214</v>
      </c>
      <c r="J56" s="89">
        <v>2</v>
      </c>
      <c r="K56" s="89">
        <v>5739017</v>
      </c>
      <c r="L56" s="89">
        <v>11059132</v>
      </c>
      <c r="M56" s="116">
        <v>42963</v>
      </c>
      <c r="N56" s="116">
        <v>43327</v>
      </c>
      <c r="O56" s="115">
        <v>2</v>
      </c>
      <c r="P56" s="12"/>
      <c r="Q56" s="10">
        <v>10000000</v>
      </c>
      <c r="R56" s="10"/>
      <c r="S56" s="13">
        <v>7000000</v>
      </c>
      <c r="T56" s="64">
        <f>SUM(Q56:S56)</f>
        <v>17000000</v>
      </c>
    </row>
    <row r="57" spans="2:20">
      <c r="B57" s="85">
        <v>224</v>
      </c>
      <c r="C57" s="87">
        <v>43070</v>
      </c>
      <c r="D57" s="89" t="s">
        <v>317</v>
      </c>
      <c r="E57" s="89" t="s">
        <v>317</v>
      </c>
      <c r="F57" s="68" t="s">
        <v>661</v>
      </c>
      <c r="G57" s="89"/>
      <c r="H57" s="89" t="s">
        <v>674</v>
      </c>
      <c r="I57" s="89" t="s">
        <v>793</v>
      </c>
      <c r="J57" s="89">
        <v>20</v>
      </c>
      <c r="K57" s="89">
        <v>5633767</v>
      </c>
      <c r="L57" s="89">
        <v>11310733</v>
      </c>
      <c r="M57" s="87">
        <v>43101</v>
      </c>
      <c r="N57" s="87">
        <v>43465</v>
      </c>
      <c r="O57" s="176"/>
      <c r="P57" s="51"/>
      <c r="Q57" s="38"/>
      <c r="R57" s="38"/>
      <c r="S57" s="64"/>
      <c r="T57" s="64">
        <v>380000000</v>
      </c>
    </row>
    <row r="58" spans="2:20">
      <c r="B58" s="25"/>
      <c r="C58" s="49"/>
      <c r="D58" s="175"/>
      <c r="E58" s="175"/>
      <c r="F58" s="69"/>
      <c r="G58" s="175"/>
      <c r="H58" s="175" t="s">
        <v>675</v>
      </c>
      <c r="I58" s="175" t="s">
        <v>794</v>
      </c>
      <c r="J58" s="175">
        <v>4</v>
      </c>
      <c r="K58" s="175">
        <v>5633767</v>
      </c>
      <c r="L58" s="175">
        <v>11310733</v>
      </c>
      <c r="M58" s="49">
        <v>43101</v>
      </c>
      <c r="N58" s="49">
        <v>43465</v>
      </c>
      <c r="O58" s="177"/>
      <c r="P58" s="52"/>
      <c r="Q58" s="39"/>
      <c r="R58" s="39"/>
      <c r="S58" s="65"/>
      <c r="T58" s="65"/>
    </row>
    <row r="59" spans="2:20">
      <c r="B59" s="25"/>
      <c r="C59" s="49"/>
      <c r="D59" s="175"/>
      <c r="E59" s="175"/>
      <c r="F59" s="69"/>
      <c r="G59" s="175"/>
      <c r="H59" s="175" t="s">
        <v>676</v>
      </c>
      <c r="I59" s="175" t="s">
        <v>795</v>
      </c>
      <c r="J59" s="175">
        <v>1</v>
      </c>
      <c r="K59" s="175">
        <v>5633767</v>
      </c>
      <c r="L59" s="175">
        <v>11216597</v>
      </c>
      <c r="M59" s="49">
        <v>43101</v>
      </c>
      <c r="N59" s="49">
        <v>43465</v>
      </c>
      <c r="O59" s="177"/>
      <c r="P59" s="52"/>
      <c r="Q59" s="39"/>
      <c r="R59" s="39"/>
      <c r="S59" s="65"/>
      <c r="T59" s="65"/>
    </row>
    <row r="60" spans="2:20">
      <c r="B60" s="25"/>
      <c r="C60" s="49"/>
      <c r="D60" s="175"/>
      <c r="E60" s="175"/>
      <c r="F60" s="69"/>
      <c r="G60" s="175"/>
      <c r="H60" s="175" t="s">
        <v>677</v>
      </c>
      <c r="I60" s="175" t="s">
        <v>767</v>
      </c>
      <c r="J60" s="175">
        <v>12</v>
      </c>
      <c r="K60" s="175">
        <v>5633767</v>
      </c>
      <c r="L60" s="175">
        <v>11073426</v>
      </c>
      <c r="M60" s="49">
        <v>43035</v>
      </c>
      <c r="N60" s="49">
        <v>43465</v>
      </c>
      <c r="O60" s="177"/>
      <c r="P60" s="52"/>
      <c r="Q60" s="39"/>
      <c r="R60" s="39"/>
      <c r="S60" s="65"/>
      <c r="T60" s="65"/>
    </row>
    <row r="61" spans="2:20">
      <c r="B61" s="85">
        <v>225</v>
      </c>
      <c r="C61" s="87">
        <v>43073</v>
      </c>
      <c r="D61" s="89" t="s">
        <v>666</v>
      </c>
      <c r="E61" s="89" t="s">
        <v>666</v>
      </c>
      <c r="F61" s="68" t="s">
        <v>665</v>
      </c>
      <c r="G61" s="89" t="s">
        <v>667</v>
      </c>
      <c r="H61" s="89" t="s">
        <v>884</v>
      </c>
      <c r="I61" s="89" t="s">
        <v>886</v>
      </c>
      <c r="J61" s="89">
        <v>17</v>
      </c>
      <c r="K61" s="89"/>
      <c r="L61" s="89"/>
      <c r="M61" s="87"/>
      <c r="N61" s="87"/>
      <c r="O61" s="173"/>
      <c r="P61" s="51" t="s">
        <v>668</v>
      </c>
      <c r="Q61" s="38">
        <v>98070000</v>
      </c>
      <c r="R61" s="38">
        <v>39000000</v>
      </c>
      <c r="S61" s="64">
        <f>72720000-11790000</f>
        <v>60930000</v>
      </c>
      <c r="T61" s="64">
        <f>SUM(Q61:S61)</f>
        <v>198000000</v>
      </c>
    </row>
    <row r="62" spans="2:20">
      <c r="B62" s="25"/>
      <c r="C62" s="49"/>
      <c r="D62" s="172"/>
      <c r="E62" s="172"/>
      <c r="F62" s="69"/>
      <c r="G62" s="172"/>
      <c r="H62" s="172" t="s">
        <v>885</v>
      </c>
      <c r="I62" s="172" t="s">
        <v>515</v>
      </c>
      <c r="J62" s="172">
        <v>6</v>
      </c>
      <c r="K62" s="172"/>
      <c r="L62" s="172"/>
      <c r="M62" s="49"/>
      <c r="N62" s="49"/>
      <c r="O62" s="174"/>
      <c r="P62" s="52"/>
      <c r="Q62" s="39"/>
      <c r="R62" s="39"/>
      <c r="S62" s="65"/>
      <c r="T62" s="65"/>
    </row>
    <row r="63" spans="2:20">
      <c r="B63" s="25"/>
      <c r="C63" s="49"/>
      <c r="D63" s="172"/>
      <c r="E63" s="172"/>
      <c r="F63" s="69"/>
      <c r="G63" s="172"/>
      <c r="H63" s="172" t="s">
        <v>887</v>
      </c>
      <c r="I63" s="172" t="s">
        <v>892</v>
      </c>
      <c r="J63" s="172">
        <v>2</v>
      </c>
      <c r="K63" s="172"/>
      <c r="L63" s="172"/>
      <c r="M63" s="49"/>
      <c r="N63" s="49"/>
      <c r="O63" s="174"/>
      <c r="P63" s="52"/>
      <c r="Q63" s="39"/>
      <c r="R63" s="39"/>
      <c r="S63" s="65"/>
      <c r="T63" s="65"/>
    </row>
    <row r="64" spans="2:20">
      <c r="B64" s="25"/>
      <c r="C64" s="49"/>
      <c r="D64" s="172"/>
      <c r="E64" s="172"/>
      <c r="F64" s="69"/>
      <c r="G64" s="172"/>
      <c r="H64" s="172" t="s">
        <v>888</v>
      </c>
      <c r="I64" s="172" t="s">
        <v>693</v>
      </c>
      <c r="J64" s="172">
        <v>2</v>
      </c>
      <c r="K64" s="172"/>
      <c r="L64" s="172"/>
      <c r="M64" s="49"/>
      <c r="N64" s="49"/>
      <c r="O64" s="174"/>
      <c r="P64" s="52"/>
      <c r="Q64" s="39"/>
      <c r="R64" s="39"/>
      <c r="S64" s="65"/>
      <c r="T64" s="65"/>
    </row>
    <row r="65" spans="2:20">
      <c r="B65" s="25"/>
      <c r="C65" s="49"/>
      <c r="D65" s="172"/>
      <c r="E65" s="172"/>
      <c r="F65" s="69"/>
      <c r="G65" s="172"/>
      <c r="H65" s="172" t="s">
        <v>889</v>
      </c>
      <c r="I65" s="172" t="s">
        <v>893</v>
      </c>
      <c r="J65" s="172">
        <v>5</v>
      </c>
      <c r="K65" s="172"/>
      <c r="L65" s="172"/>
      <c r="M65" s="49"/>
      <c r="N65" s="49"/>
      <c r="O65" s="174"/>
      <c r="P65" s="52"/>
      <c r="Q65" s="39"/>
      <c r="R65" s="39"/>
      <c r="S65" s="65"/>
      <c r="T65" s="65"/>
    </row>
    <row r="66" spans="2:20">
      <c r="B66" s="25"/>
      <c r="C66" s="49"/>
      <c r="D66" s="200"/>
      <c r="E66" s="200"/>
      <c r="F66" s="69"/>
      <c r="G66" s="200"/>
      <c r="H66" s="200" t="s">
        <v>890</v>
      </c>
      <c r="I66" s="200" t="s">
        <v>335</v>
      </c>
      <c r="J66" s="200">
        <v>10</v>
      </c>
      <c r="K66" s="200"/>
      <c r="L66" s="200"/>
      <c r="M66" s="49"/>
      <c r="N66" s="49"/>
      <c r="O66" s="201"/>
      <c r="P66" s="52"/>
      <c r="Q66" s="39"/>
      <c r="R66" s="39"/>
      <c r="S66" s="65"/>
      <c r="T66" s="65"/>
    </row>
    <row r="67" spans="2:20">
      <c r="B67" s="25"/>
      <c r="C67" s="49"/>
      <c r="D67" s="200"/>
      <c r="E67" s="200"/>
      <c r="F67" s="69"/>
      <c r="G67" s="200"/>
      <c r="H67" s="200" t="s">
        <v>891</v>
      </c>
      <c r="I67" s="200" t="s">
        <v>894</v>
      </c>
      <c r="J67" s="200">
        <v>1</v>
      </c>
      <c r="K67" s="200"/>
      <c r="L67" s="200"/>
      <c r="M67" s="49"/>
      <c r="N67" s="49"/>
      <c r="O67" s="201"/>
      <c r="P67" s="52"/>
      <c r="Q67" s="39"/>
      <c r="R67" s="39"/>
      <c r="S67" s="65"/>
      <c r="T67" s="65"/>
    </row>
    <row r="68" spans="2:20">
      <c r="B68" s="28">
        <v>226</v>
      </c>
      <c r="C68" s="20">
        <v>43053</v>
      </c>
      <c r="D68" s="21" t="s">
        <v>704</v>
      </c>
      <c r="E68" s="21" t="s">
        <v>669</v>
      </c>
      <c r="F68" s="15" t="s">
        <v>703</v>
      </c>
      <c r="G68" s="21" t="s">
        <v>673</v>
      </c>
      <c r="H68" s="21" t="s">
        <v>670</v>
      </c>
      <c r="I68" s="21" t="s">
        <v>671</v>
      </c>
      <c r="J68" s="21">
        <v>1</v>
      </c>
      <c r="K68" s="21">
        <v>6053817</v>
      </c>
      <c r="L68" s="21">
        <v>11532811</v>
      </c>
      <c r="M68" s="20">
        <v>43101</v>
      </c>
      <c r="N68" s="20">
        <v>44561</v>
      </c>
      <c r="O68" s="104">
        <v>1</v>
      </c>
      <c r="P68" s="12"/>
      <c r="Q68" s="10">
        <v>3080000</v>
      </c>
      <c r="R68" s="10"/>
      <c r="S68" s="13">
        <v>2900000</v>
      </c>
      <c r="T68" s="64">
        <f>SUM(Q68:S68)</f>
        <v>5980000</v>
      </c>
    </row>
    <row r="69" spans="2:20">
      <c r="B69" s="28">
        <v>227</v>
      </c>
      <c r="C69" s="20">
        <v>43069</v>
      </c>
      <c r="D69" s="21" t="s">
        <v>454</v>
      </c>
      <c r="E69" s="21" t="s">
        <v>454</v>
      </c>
      <c r="F69" s="15" t="s">
        <v>672</v>
      </c>
      <c r="G69" s="21"/>
      <c r="H69" s="21"/>
      <c r="I69" s="21"/>
      <c r="J69" s="21"/>
      <c r="K69" s="21"/>
      <c r="L69" s="21"/>
      <c r="M69" s="20"/>
      <c r="N69" s="20"/>
      <c r="O69" s="104"/>
      <c r="P69" s="12"/>
      <c r="Q69" s="10"/>
      <c r="R69" s="10"/>
      <c r="S69" s="13"/>
      <c r="T69" s="13">
        <v>6495000</v>
      </c>
    </row>
    <row r="70" spans="2:20">
      <c r="B70" s="85">
        <v>229</v>
      </c>
      <c r="C70" s="87">
        <v>43082</v>
      </c>
      <c r="D70" s="89" t="s">
        <v>683</v>
      </c>
      <c r="E70" s="89" t="s">
        <v>683</v>
      </c>
      <c r="F70" s="68" t="s">
        <v>684</v>
      </c>
      <c r="G70" s="89" t="s">
        <v>685</v>
      </c>
      <c r="H70" s="89" t="s">
        <v>146</v>
      </c>
      <c r="I70" s="89" t="s">
        <v>277</v>
      </c>
      <c r="J70" s="89">
        <v>2</v>
      </c>
      <c r="K70" s="89"/>
      <c r="L70" s="89"/>
      <c r="M70" s="87"/>
      <c r="N70" s="87"/>
      <c r="O70" s="178">
        <v>2</v>
      </c>
      <c r="P70" s="51"/>
      <c r="Q70" s="38">
        <v>13266000</v>
      </c>
      <c r="R70" s="38">
        <v>64000000</v>
      </c>
      <c r="S70" s="64">
        <v>7797000</v>
      </c>
      <c r="T70" s="64">
        <f>SUM(Q70:S70)-8063000</f>
        <v>77000000</v>
      </c>
    </row>
    <row r="71" spans="2:20">
      <c r="B71" s="86"/>
      <c r="C71" s="88"/>
      <c r="D71" s="90"/>
      <c r="E71" s="90"/>
      <c r="F71" s="70"/>
      <c r="G71" s="90"/>
      <c r="H71" s="90" t="s">
        <v>686</v>
      </c>
      <c r="I71" s="90" t="s">
        <v>687</v>
      </c>
      <c r="J71" s="90">
        <v>1</v>
      </c>
      <c r="K71" s="90"/>
      <c r="L71" s="90"/>
      <c r="M71" s="88"/>
      <c r="N71" s="88"/>
      <c r="O71" s="103">
        <v>1</v>
      </c>
      <c r="P71" s="53"/>
      <c r="Q71" s="40"/>
      <c r="R71" s="40"/>
      <c r="S71" s="66"/>
      <c r="T71" s="66"/>
    </row>
    <row r="72" spans="2:20">
      <c r="B72" s="85">
        <v>230</v>
      </c>
      <c r="C72" s="87">
        <v>43084</v>
      </c>
      <c r="D72" s="89" t="s">
        <v>690</v>
      </c>
      <c r="E72" s="89" t="s">
        <v>690</v>
      </c>
      <c r="F72" s="68" t="s">
        <v>691</v>
      </c>
      <c r="G72" s="89" t="s">
        <v>692</v>
      </c>
      <c r="H72" s="89" t="s">
        <v>164</v>
      </c>
      <c r="I72" s="89" t="s">
        <v>515</v>
      </c>
      <c r="J72" s="89">
        <v>1</v>
      </c>
      <c r="K72" s="89">
        <v>5616824</v>
      </c>
      <c r="L72" s="89">
        <v>11537195</v>
      </c>
      <c r="M72" s="87">
        <v>43221</v>
      </c>
      <c r="N72" s="87">
        <v>43585</v>
      </c>
      <c r="O72" s="180">
        <v>1</v>
      </c>
      <c r="P72" s="51"/>
      <c r="Q72" s="38"/>
      <c r="R72" s="38"/>
      <c r="S72" s="64"/>
      <c r="T72" s="64">
        <v>230909091</v>
      </c>
    </row>
    <row r="73" spans="2:20">
      <c r="B73" s="25"/>
      <c r="C73" s="49"/>
      <c r="D73" s="179"/>
      <c r="E73" s="179"/>
      <c r="F73" s="69"/>
      <c r="G73" s="179"/>
      <c r="H73" s="179" t="s">
        <v>164</v>
      </c>
      <c r="I73" s="179" t="s">
        <v>515</v>
      </c>
      <c r="J73" s="179">
        <v>14</v>
      </c>
      <c r="K73" s="179">
        <v>5616824</v>
      </c>
      <c r="L73" s="179">
        <v>11537195</v>
      </c>
      <c r="M73" s="49">
        <v>43221</v>
      </c>
      <c r="N73" s="49">
        <v>43585</v>
      </c>
      <c r="O73" s="181">
        <v>14</v>
      </c>
      <c r="P73" s="52"/>
      <c r="Q73" s="39"/>
      <c r="R73" s="39"/>
      <c r="S73" s="65"/>
      <c r="T73" s="65"/>
    </row>
    <row r="74" spans="2:20">
      <c r="B74" s="25"/>
      <c r="C74" s="49"/>
      <c r="D74" s="179"/>
      <c r="E74" s="179"/>
      <c r="F74" s="69"/>
      <c r="G74" s="179"/>
      <c r="H74" s="179" t="s">
        <v>213</v>
      </c>
      <c r="I74" s="179" t="s">
        <v>693</v>
      </c>
      <c r="J74" s="179">
        <v>2</v>
      </c>
      <c r="K74" s="179">
        <v>5616824</v>
      </c>
      <c r="L74" s="179">
        <v>11537195</v>
      </c>
      <c r="M74" s="49">
        <v>43221</v>
      </c>
      <c r="N74" s="49">
        <v>43585</v>
      </c>
      <c r="O74" s="181">
        <v>2</v>
      </c>
      <c r="P74" s="52"/>
      <c r="Q74" s="39"/>
      <c r="R74" s="39"/>
      <c r="S74" s="65"/>
      <c r="T74" s="65"/>
    </row>
    <row r="75" spans="2:20">
      <c r="B75" s="25"/>
      <c r="C75" s="49"/>
      <c r="D75" s="179"/>
      <c r="E75" s="179"/>
      <c r="F75" s="69"/>
      <c r="G75" s="179"/>
      <c r="H75" s="179" t="s">
        <v>213</v>
      </c>
      <c r="I75" s="179" t="s">
        <v>693</v>
      </c>
      <c r="J75" s="179">
        <v>13</v>
      </c>
      <c r="K75" s="179">
        <v>5616824</v>
      </c>
      <c r="L75" s="179">
        <v>11537195</v>
      </c>
      <c r="M75" s="49">
        <v>43221</v>
      </c>
      <c r="N75" s="49">
        <v>43585</v>
      </c>
      <c r="O75" s="181">
        <v>13</v>
      </c>
      <c r="P75" s="52"/>
      <c r="Q75" s="39"/>
      <c r="R75" s="39"/>
      <c r="S75" s="65"/>
      <c r="T75" s="65"/>
    </row>
    <row r="76" spans="2:20">
      <c r="B76" s="25"/>
      <c r="C76" s="49"/>
      <c r="D76" s="179"/>
      <c r="E76" s="179"/>
      <c r="F76" s="69"/>
      <c r="G76" s="179"/>
      <c r="H76" s="179" t="s">
        <v>696</v>
      </c>
      <c r="I76" s="179" t="s">
        <v>512</v>
      </c>
      <c r="J76" s="179">
        <v>6</v>
      </c>
      <c r="K76" s="179">
        <v>5616824</v>
      </c>
      <c r="L76" s="179">
        <v>11537195</v>
      </c>
      <c r="M76" s="49">
        <v>43221</v>
      </c>
      <c r="N76" s="49">
        <v>43585</v>
      </c>
      <c r="O76" s="181">
        <v>6</v>
      </c>
      <c r="P76" s="52"/>
      <c r="Q76" s="39"/>
      <c r="R76" s="39"/>
      <c r="S76" s="65"/>
      <c r="T76" s="65"/>
    </row>
    <row r="77" spans="2:20">
      <c r="B77" s="25"/>
      <c r="C77" s="49"/>
      <c r="D77" s="179"/>
      <c r="E77" s="179"/>
      <c r="F77" s="69"/>
      <c r="G77" s="179"/>
      <c r="H77" s="179" t="s">
        <v>694</v>
      </c>
      <c r="I77" s="179" t="s">
        <v>695</v>
      </c>
      <c r="J77" s="179">
        <v>1</v>
      </c>
      <c r="K77" s="179">
        <v>5628645</v>
      </c>
      <c r="L77" s="179">
        <v>10954181</v>
      </c>
      <c r="M77" s="49">
        <v>43221</v>
      </c>
      <c r="N77" s="49">
        <v>43585</v>
      </c>
      <c r="O77" s="181">
        <v>1</v>
      </c>
      <c r="P77" s="52"/>
      <c r="Q77" s="39"/>
      <c r="R77" s="39"/>
      <c r="S77" s="65"/>
      <c r="T77" s="65"/>
    </row>
    <row r="78" spans="2:20">
      <c r="B78" s="25"/>
      <c r="C78" s="49"/>
      <c r="D78" s="179"/>
      <c r="E78" s="179"/>
      <c r="F78" s="69"/>
      <c r="G78" s="179"/>
      <c r="H78" s="179" t="s">
        <v>516</v>
      </c>
      <c r="I78" s="179" t="s">
        <v>517</v>
      </c>
      <c r="J78" s="179">
        <v>1</v>
      </c>
      <c r="K78" s="179">
        <v>5628645</v>
      </c>
      <c r="L78" s="179">
        <v>10810319</v>
      </c>
      <c r="M78" s="49">
        <v>43221</v>
      </c>
      <c r="N78" s="49">
        <v>43585</v>
      </c>
      <c r="O78" s="181">
        <v>1</v>
      </c>
      <c r="P78" s="52"/>
      <c r="Q78" s="39"/>
      <c r="R78" s="39"/>
      <c r="S78" s="65"/>
      <c r="T78" s="65"/>
    </row>
    <row r="79" spans="2:20">
      <c r="B79" s="25"/>
      <c r="C79" s="49"/>
      <c r="D79" s="179"/>
      <c r="E79" s="179"/>
      <c r="F79" s="69"/>
      <c r="G79" s="179"/>
      <c r="H79" s="179" t="s">
        <v>516</v>
      </c>
      <c r="I79" s="179" t="s">
        <v>517</v>
      </c>
      <c r="J79" s="179">
        <v>1</v>
      </c>
      <c r="K79" s="179">
        <v>5628645</v>
      </c>
      <c r="L79" s="179">
        <v>10954181</v>
      </c>
      <c r="M79" s="49">
        <v>43221</v>
      </c>
      <c r="N79" s="49">
        <v>43585</v>
      </c>
      <c r="O79" s="181">
        <v>1</v>
      </c>
      <c r="P79" s="52"/>
      <c r="Q79" s="39"/>
      <c r="R79" s="39"/>
      <c r="S79" s="65"/>
      <c r="T79" s="65"/>
    </row>
    <row r="80" spans="2:20">
      <c r="B80" s="25"/>
      <c r="C80" s="49"/>
      <c r="D80" s="179"/>
      <c r="E80" s="179"/>
      <c r="F80" s="69"/>
      <c r="G80" s="179"/>
      <c r="H80" s="179" t="s">
        <v>697</v>
      </c>
      <c r="I80" s="179" t="s">
        <v>698</v>
      </c>
      <c r="J80" s="179">
        <v>1</v>
      </c>
      <c r="K80" s="179">
        <v>5628645</v>
      </c>
      <c r="L80" s="179">
        <v>10969557</v>
      </c>
      <c r="M80" s="49">
        <v>43221</v>
      </c>
      <c r="N80" s="49">
        <v>43585</v>
      </c>
      <c r="O80" s="181">
        <v>1</v>
      </c>
      <c r="P80" s="52"/>
      <c r="Q80" s="39"/>
      <c r="R80" s="39"/>
      <c r="S80" s="65"/>
      <c r="T80" s="65"/>
    </row>
    <row r="81" spans="1:20">
      <c r="B81" s="86"/>
      <c r="C81" s="88"/>
      <c r="D81" s="90"/>
      <c r="E81" s="90"/>
      <c r="F81" s="70"/>
      <c r="G81" s="90"/>
      <c r="H81" s="90" t="s">
        <v>164</v>
      </c>
      <c r="I81" s="90" t="s">
        <v>515</v>
      </c>
      <c r="J81" s="90">
        <v>23</v>
      </c>
      <c r="K81" s="90">
        <v>5616824</v>
      </c>
      <c r="L81" s="90">
        <v>11536872</v>
      </c>
      <c r="M81" s="88">
        <v>43101</v>
      </c>
      <c r="N81" s="88">
        <v>43585</v>
      </c>
      <c r="O81" s="103">
        <v>23</v>
      </c>
      <c r="P81" s="53"/>
      <c r="Q81" s="40"/>
      <c r="R81" s="40"/>
      <c r="S81" s="66"/>
      <c r="T81" s="66"/>
    </row>
    <row r="82" spans="1:20">
      <c r="B82" s="85">
        <v>233</v>
      </c>
      <c r="C82" s="87">
        <v>43109</v>
      </c>
      <c r="D82" s="89" t="s">
        <v>705</v>
      </c>
      <c r="E82" s="89" t="s">
        <v>705</v>
      </c>
      <c r="F82" s="68" t="s">
        <v>712</v>
      </c>
      <c r="G82" s="89" t="s">
        <v>706</v>
      </c>
      <c r="H82" s="89" t="s">
        <v>164</v>
      </c>
      <c r="I82" s="89" t="s">
        <v>290</v>
      </c>
      <c r="J82" s="89">
        <v>156</v>
      </c>
      <c r="K82" s="89"/>
      <c r="L82" s="89"/>
      <c r="M82" s="87">
        <v>43101</v>
      </c>
      <c r="N82" s="87">
        <v>43465</v>
      </c>
      <c r="O82" s="234">
        <v>222</v>
      </c>
      <c r="P82" s="51"/>
      <c r="Q82" s="38">
        <v>359250000</v>
      </c>
      <c r="R82" s="38">
        <v>54200000</v>
      </c>
      <c r="S82" s="64">
        <v>155420000</v>
      </c>
      <c r="T82" s="64">
        <f>SUM(Q82:S82)-688182</f>
        <v>568181818</v>
      </c>
    </row>
    <row r="83" spans="1:20">
      <c r="B83" s="25"/>
      <c r="C83" s="49"/>
      <c r="D83" s="182"/>
      <c r="E83" s="182"/>
      <c r="F83" s="69"/>
      <c r="G83" s="182"/>
      <c r="H83" s="182" t="s">
        <v>146</v>
      </c>
      <c r="I83" s="182" t="s">
        <v>277</v>
      </c>
      <c r="J83" s="182">
        <v>66</v>
      </c>
      <c r="K83" s="182"/>
      <c r="L83" s="182"/>
      <c r="M83" s="49">
        <v>43101</v>
      </c>
      <c r="N83" s="49">
        <v>43465</v>
      </c>
      <c r="O83" s="235"/>
      <c r="P83" s="52"/>
      <c r="Q83" s="39"/>
      <c r="R83" s="39"/>
      <c r="S83" s="65"/>
      <c r="T83" s="65"/>
    </row>
    <row r="84" spans="1:20">
      <c r="B84" s="25"/>
      <c r="C84" s="49"/>
      <c r="D84" s="183"/>
      <c r="E84" s="183"/>
      <c r="F84" s="69"/>
      <c r="G84" s="183"/>
      <c r="H84" s="183" t="s">
        <v>713</v>
      </c>
      <c r="I84" s="183" t="s">
        <v>714</v>
      </c>
      <c r="J84" s="183">
        <v>3</v>
      </c>
      <c r="K84" s="183"/>
      <c r="L84" s="183"/>
      <c r="M84" s="49">
        <v>43101</v>
      </c>
      <c r="N84" s="49">
        <v>43465</v>
      </c>
      <c r="O84" s="184">
        <v>3</v>
      </c>
      <c r="P84" s="52"/>
      <c r="Q84" s="39"/>
      <c r="R84" s="39"/>
      <c r="S84" s="65"/>
      <c r="T84" s="65"/>
    </row>
    <row r="85" spans="1:20">
      <c r="B85" s="86"/>
      <c r="C85" s="88"/>
      <c r="D85" s="90"/>
      <c r="E85" s="90"/>
      <c r="F85" s="70"/>
      <c r="G85" s="90"/>
      <c r="H85" s="90" t="s">
        <v>179</v>
      </c>
      <c r="I85" s="90" t="s">
        <v>715</v>
      </c>
      <c r="J85" s="90">
        <v>2</v>
      </c>
      <c r="K85" s="90"/>
      <c r="L85" s="90"/>
      <c r="M85" s="88">
        <v>43101</v>
      </c>
      <c r="N85" s="88">
        <v>43465</v>
      </c>
      <c r="O85" s="103">
        <v>2</v>
      </c>
      <c r="P85" s="53"/>
      <c r="Q85" s="40"/>
      <c r="R85" s="40"/>
      <c r="S85" s="66"/>
      <c r="T85" s="66"/>
    </row>
    <row r="86" spans="1:20">
      <c r="B86" s="85">
        <v>238</v>
      </c>
      <c r="C86" s="87">
        <v>43138</v>
      </c>
      <c r="D86" s="89" t="s">
        <v>755</v>
      </c>
      <c r="E86" s="89" t="s">
        <v>756</v>
      </c>
      <c r="F86" s="68" t="s">
        <v>757</v>
      </c>
      <c r="G86" s="89" t="s">
        <v>758</v>
      </c>
      <c r="H86" s="89" t="s">
        <v>759</v>
      </c>
      <c r="I86" s="89" t="s">
        <v>277</v>
      </c>
      <c r="J86" s="89">
        <v>20</v>
      </c>
      <c r="K86" s="89"/>
      <c r="L86" s="89"/>
      <c r="M86" s="87"/>
      <c r="N86" s="87"/>
      <c r="O86" s="191">
        <v>10</v>
      </c>
      <c r="P86" s="51"/>
      <c r="Q86" s="38">
        <v>17000000</v>
      </c>
      <c r="R86" s="38"/>
      <c r="S86" s="64">
        <v>10000000</v>
      </c>
      <c r="T86" s="64">
        <f>SUM(Q86:S86)</f>
        <v>27000000</v>
      </c>
    </row>
    <row r="87" spans="1:20">
      <c r="B87" s="85">
        <v>239</v>
      </c>
      <c r="C87" s="87">
        <v>43132</v>
      </c>
      <c r="D87" s="89" t="s">
        <v>760</v>
      </c>
      <c r="E87" s="89" t="s">
        <v>760</v>
      </c>
      <c r="F87" s="68" t="s">
        <v>761</v>
      </c>
      <c r="G87" s="89" t="s">
        <v>334</v>
      </c>
      <c r="H87" s="89" t="s">
        <v>764</v>
      </c>
      <c r="I87" s="89" t="s">
        <v>277</v>
      </c>
      <c r="J87" s="89">
        <v>8</v>
      </c>
      <c r="K87" s="89"/>
      <c r="L87" s="89"/>
      <c r="M87" s="87"/>
      <c r="N87" s="87"/>
      <c r="O87" s="191">
        <v>8</v>
      </c>
      <c r="P87" s="51"/>
      <c r="Q87" s="38">
        <v>49230000</v>
      </c>
      <c r="R87" s="38"/>
      <c r="S87" s="64">
        <v>30770000</v>
      </c>
      <c r="T87" s="64">
        <f>SUM(Q87:S87)</f>
        <v>80000000</v>
      </c>
    </row>
    <row r="88" spans="1:20">
      <c r="B88" s="25"/>
      <c r="C88" s="49"/>
      <c r="D88" s="190"/>
      <c r="E88" s="190"/>
      <c r="F88" s="69"/>
      <c r="G88" s="190"/>
      <c r="H88" s="190" t="s">
        <v>765</v>
      </c>
      <c r="I88" s="190" t="s">
        <v>768</v>
      </c>
      <c r="J88" s="190">
        <v>8</v>
      </c>
      <c r="K88" s="190"/>
      <c r="L88" s="190"/>
      <c r="M88" s="49"/>
      <c r="N88" s="49"/>
      <c r="O88" s="192">
        <v>8</v>
      </c>
      <c r="P88" s="52"/>
      <c r="Q88" s="39"/>
      <c r="R88" s="39"/>
      <c r="S88" s="65"/>
      <c r="T88" s="65"/>
    </row>
    <row r="89" spans="1:20">
      <c r="B89" s="25"/>
      <c r="C89" s="49"/>
      <c r="D89" s="190"/>
      <c r="E89" s="190"/>
      <c r="F89" s="69"/>
      <c r="G89" s="190"/>
      <c r="H89" s="190" t="s">
        <v>766</v>
      </c>
      <c r="I89" s="190" t="s">
        <v>762</v>
      </c>
      <c r="J89" s="190">
        <v>1</v>
      </c>
      <c r="K89" s="190"/>
      <c r="L89" s="190"/>
      <c r="M89" s="49"/>
      <c r="N89" s="49"/>
      <c r="O89" s="192">
        <v>1</v>
      </c>
      <c r="P89" s="52"/>
      <c r="Q89" s="39"/>
      <c r="R89" s="39"/>
      <c r="S89" s="65"/>
      <c r="T89" s="65"/>
    </row>
    <row r="90" spans="1:20">
      <c r="B90" s="25"/>
      <c r="C90" s="49"/>
      <c r="D90" s="190"/>
      <c r="E90" s="190"/>
      <c r="F90" s="69"/>
      <c r="G90" s="190"/>
      <c r="H90" s="190" t="s">
        <v>763</v>
      </c>
      <c r="I90" s="190" t="s">
        <v>767</v>
      </c>
      <c r="J90" s="190">
        <v>2</v>
      </c>
      <c r="K90" s="190"/>
      <c r="L90" s="190"/>
      <c r="M90" s="49"/>
      <c r="N90" s="49"/>
      <c r="O90" s="192">
        <v>2</v>
      </c>
      <c r="P90" s="52"/>
      <c r="Q90" s="39"/>
      <c r="R90" s="39"/>
      <c r="S90" s="65"/>
      <c r="T90" s="65"/>
    </row>
    <row r="91" spans="1:20">
      <c r="B91" s="86"/>
      <c r="C91" s="88"/>
      <c r="D91" s="90"/>
      <c r="E91" s="90"/>
      <c r="F91" s="70"/>
      <c r="G91" s="90"/>
      <c r="H91" s="90" t="s">
        <v>769</v>
      </c>
      <c r="I91" s="90" t="s">
        <v>770</v>
      </c>
      <c r="J91" s="90">
        <v>2</v>
      </c>
      <c r="K91" s="90"/>
      <c r="L91" s="90"/>
      <c r="M91" s="88"/>
      <c r="N91" s="88"/>
      <c r="O91" s="103">
        <v>2</v>
      </c>
      <c r="P91" s="53"/>
      <c r="Q91" s="40"/>
      <c r="R91" s="40"/>
      <c r="S91" s="66"/>
      <c r="T91" s="66"/>
    </row>
    <row r="92" spans="1:20">
      <c r="B92" s="28">
        <v>240</v>
      </c>
      <c r="C92" s="20">
        <v>43152</v>
      </c>
      <c r="D92" s="21" t="s">
        <v>771</v>
      </c>
      <c r="E92" s="21" t="s">
        <v>771</v>
      </c>
      <c r="F92" s="15" t="s">
        <v>772</v>
      </c>
      <c r="G92" s="21" t="s">
        <v>773</v>
      </c>
      <c r="H92" s="21" t="s">
        <v>91</v>
      </c>
      <c r="I92" s="21" t="s">
        <v>290</v>
      </c>
      <c r="J92" s="21">
        <v>6</v>
      </c>
      <c r="K92" s="21"/>
      <c r="L92" s="21"/>
      <c r="M92" s="20">
        <v>43168</v>
      </c>
      <c r="N92" s="20">
        <v>43532</v>
      </c>
      <c r="O92" s="104">
        <v>6</v>
      </c>
      <c r="P92" s="12" t="s">
        <v>774</v>
      </c>
      <c r="Q92" s="10">
        <v>9840000</v>
      </c>
      <c r="R92" s="10"/>
      <c r="S92" s="13">
        <v>11100000</v>
      </c>
      <c r="T92" s="64">
        <f>SUM(Q92:S92)</f>
        <v>20940000</v>
      </c>
    </row>
    <row r="93" spans="1:20">
      <c r="B93" s="28">
        <v>241</v>
      </c>
      <c r="C93" s="20">
        <v>43112</v>
      </c>
      <c r="D93" s="21" t="s">
        <v>778</v>
      </c>
      <c r="E93" s="21" t="s">
        <v>777</v>
      </c>
      <c r="F93" s="15" t="s">
        <v>779</v>
      </c>
      <c r="G93" s="21" t="s">
        <v>780</v>
      </c>
      <c r="H93" s="21"/>
      <c r="I93" s="21" t="s">
        <v>781</v>
      </c>
      <c r="J93" s="21">
        <v>4</v>
      </c>
      <c r="K93" s="21"/>
      <c r="L93" s="21"/>
      <c r="M93" s="20"/>
      <c r="N93" s="20"/>
      <c r="O93" s="104"/>
      <c r="P93" s="12"/>
      <c r="Q93" s="10">
        <v>7000000</v>
      </c>
      <c r="R93" s="10"/>
      <c r="S93" s="13"/>
      <c r="T93" s="64">
        <f>SUM(Q93:S93)</f>
        <v>7000000</v>
      </c>
    </row>
    <row r="94" spans="1:20">
      <c r="B94" s="85">
        <v>243</v>
      </c>
      <c r="C94" s="87">
        <v>43151</v>
      </c>
      <c r="D94" s="89" t="s">
        <v>788</v>
      </c>
      <c r="E94" s="89" t="s">
        <v>788</v>
      </c>
      <c r="F94" s="68" t="s">
        <v>789</v>
      </c>
      <c r="G94" s="89" t="s">
        <v>790</v>
      </c>
      <c r="H94" s="89" t="s">
        <v>161</v>
      </c>
      <c r="I94" s="89" t="s">
        <v>277</v>
      </c>
      <c r="J94" s="89">
        <v>24</v>
      </c>
      <c r="K94" s="89">
        <v>5617955</v>
      </c>
      <c r="L94" s="89">
        <v>11410682</v>
      </c>
      <c r="M94" s="87">
        <v>43221</v>
      </c>
      <c r="N94" s="87">
        <v>43537</v>
      </c>
      <c r="O94" s="234">
        <v>28</v>
      </c>
      <c r="P94" s="51"/>
      <c r="Q94" s="38">
        <v>40870000</v>
      </c>
      <c r="R94" s="38"/>
      <c r="S94" s="64">
        <v>22860000</v>
      </c>
      <c r="T94" s="64">
        <f>SUM(Q94:S94)</f>
        <v>63730000</v>
      </c>
    </row>
    <row r="95" spans="1:20">
      <c r="A95" s="83"/>
      <c r="B95" s="25"/>
      <c r="C95" s="49"/>
      <c r="D95" s="193"/>
      <c r="E95" s="193"/>
      <c r="F95" s="69"/>
      <c r="G95" s="193"/>
      <c r="H95" s="193" t="s">
        <v>791</v>
      </c>
      <c r="I95" s="193" t="s">
        <v>277</v>
      </c>
      <c r="J95" s="193">
        <v>10</v>
      </c>
      <c r="K95" s="193">
        <v>5617955</v>
      </c>
      <c r="L95" s="193">
        <v>10811630</v>
      </c>
      <c r="M95" s="49">
        <v>43173</v>
      </c>
      <c r="N95" s="49">
        <v>43537</v>
      </c>
      <c r="O95" s="235"/>
      <c r="P95" s="52" t="s">
        <v>792</v>
      </c>
      <c r="Q95" s="39"/>
      <c r="R95" s="39"/>
      <c r="S95" s="65"/>
      <c r="T95" s="65"/>
    </row>
    <row r="96" spans="1:20">
      <c r="B96" s="86"/>
      <c r="C96" s="88"/>
      <c r="D96" s="90"/>
      <c r="E96" s="90"/>
      <c r="F96" s="70"/>
      <c r="G96" s="90"/>
      <c r="H96" s="90" t="s">
        <v>333</v>
      </c>
      <c r="I96" s="90" t="s">
        <v>762</v>
      </c>
      <c r="J96" s="90">
        <v>1</v>
      </c>
      <c r="K96" s="90">
        <v>5617955</v>
      </c>
      <c r="L96" s="90">
        <v>10811630</v>
      </c>
      <c r="M96" s="88">
        <v>43173</v>
      </c>
      <c r="N96" s="88">
        <v>43537</v>
      </c>
      <c r="O96" s="103">
        <v>1</v>
      </c>
      <c r="P96" s="53"/>
      <c r="Q96" s="40"/>
      <c r="R96" s="40"/>
      <c r="S96" s="66"/>
      <c r="T96" s="66"/>
    </row>
    <row r="97" spans="2:20">
      <c r="B97" s="85">
        <v>250</v>
      </c>
      <c r="C97" s="87">
        <v>43256</v>
      </c>
      <c r="D97" s="89" t="s">
        <v>879</v>
      </c>
      <c r="E97" s="89" t="s">
        <v>879</v>
      </c>
      <c r="F97" s="68" t="s">
        <v>880</v>
      </c>
      <c r="G97" s="89" t="s">
        <v>881</v>
      </c>
      <c r="H97" s="89"/>
      <c r="I97" s="89"/>
      <c r="J97" s="89"/>
      <c r="K97" s="89"/>
      <c r="L97" s="89"/>
      <c r="M97" s="87"/>
      <c r="N97" s="87"/>
      <c r="O97" s="197"/>
      <c r="P97" s="51"/>
      <c r="Q97" s="38">
        <v>597227000</v>
      </c>
      <c r="R97" s="38"/>
      <c r="S97" s="64">
        <v>21863182</v>
      </c>
      <c r="T97" s="64">
        <f>SUM(Q97:S97)</f>
        <v>619090182</v>
      </c>
    </row>
    <row r="98" spans="2:20">
      <c r="B98" s="25"/>
      <c r="C98" s="49"/>
      <c r="D98" s="198"/>
      <c r="E98" s="198"/>
      <c r="F98" s="69"/>
      <c r="G98" s="198"/>
      <c r="H98" s="198"/>
      <c r="I98" s="198"/>
      <c r="J98" s="198"/>
      <c r="K98" s="198"/>
      <c r="L98" s="198"/>
      <c r="M98" s="49"/>
      <c r="N98" s="49"/>
      <c r="O98" s="199"/>
      <c r="P98" s="52"/>
      <c r="Q98" s="39"/>
      <c r="R98" s="39"/>
      <c r="S98" s="65"/>
      <c r="T98" s="65"/>
    </row>
    <row r="99" spans="2:20">
      <c r="B99" s="25"/>
      <c r="C99" s="49"/>
      <c r="D99" s="198"/>
      <c r="E99" s="198"/>
      <c r="F99" s="69"/>
      <c r="G99" s="198"/>
      <c r="H99" s="198"/>
      <c r="I99" s="198"/>
      <c r="J99" s="198"/>
      <c r="K99" s="198"/>
      <c r="L99" s="198"/>
      <c r="M99" s="49"/>
      <c r="N99" s="49"/>
      <c r="O99" s="199"/>
      <c r="P99" s="52"/>
      <c r="Q99" s="39"/>
      <c r="R99" s="39"/>
      <c r="S99" s="65"/>
      <c r="T99" s="65"/>
    </row>
    <row r="100" spans="2:20">
      <c r="B100" s="25"/>
      <c r="C100" s="49"/>
      <c r="D100" s="198"/>
      <c r="E100" s="198"/>
      <c r="F100" s="69"/>
      <c r="G100" s="198"/>
      <c r="H100" s="198"/>
      <c r="I100" s="198"/>
      <c r="J100" s="198"/>
      <c r="K100" s="198"/>
      <c r="L100" s="198"/>
      <c r="M100" s="49"/>
      <c r="N100" s="49"/>
      <c r="O100" s="199"/>
      <c r="P100" s="52"/>
      <c r="Q100" s="39"/>
      <c r="R100" s="39"/>
      <c r="S100" s="65"/>
      <c r="T100" s="65"/>
    </row>
    <row r="101" spans="2:20">
      <c r="B101" s="25"/>
      <c r="C101" s="49"/>
      <c r="D101" s="198"/>
      <c r="E101" s="198"/>
      <c r="F101" s="69"/>
      <c r="G101" s="198"/>
      <c r="H101" s="198"/>
      <c r="I101" s="198"/>
      <c r="J101" s="198"/>
      <c r="K101" s="198"/>
      <c r="L101" s="198"/>
      <c r="M101" s="49"/>
      <c r="N101" s="49"/>
      <c r="O101" s="199"/>
      <c r="P101" s="52"/>
      <c r="Q101" s="39"/>
      <c r="R101" s="39"/>
      <c r="S101" s="65"/>
      <c r="T101" s="65"/>
    </row>
    <row r="102" spans="2:20">
      <c r="B102" s="86"/>
      <c r="C102" s="88"/>
      <c r="D102" s="90"/>
      <c r="E102" s="90"/>
      <c r="F102" s="70"/>
      <c r="G102" s="90"/>
      <c r="H102" s="90"/>
      <c r="I102" s="90"/>
      <c r="J102" s="90"/>
      <c r="K102" s="90"/>
      <c r="L102" s="90"/>
      <c r="M102" s="88"/>
      <c r="N102" s="88"/>
      <c r="O102" s="103"/>
      <c r="P102" s="53"/>
      <c r="Q102" s="40"/>
      <c r="R102" s="40"/>
      <c r="S102" s="66"/>
      <c r="T102" s="66"/>
    </row>
    <row r="103" spans="2:20">
      <c r="B103" s="28"/>
      <c r="C103" s="20"/>
      <c r="D103" s="21"/>
      <c r="E103" s="21"/>
      <c r="F103" s="15"/>
      <c r="G103" s="21"/>
      <c r="H103" s="21"/>
      <c r="I103" s="21"/>
      <c r="J103" s="21"/>
      <c r="K103" s="21"/>
      <c r="L103" s="21"/>
      <c r="M103" s="20"/>
      <c r="N103" s="20"/>
      <c r="O103" s="104"/>
      <c r="P103" s="12"/>
      <c r="Q103" s="10"/>
      <c r="R103" s="10"/>
      <c r="S103" s="13"/>
      <c r="T103" s="13"/>
    </row>
    <row r="104" spans="2:20">
      <c r="B104" s="28"/>
      <c r="C104" s="20"/>
      <c r="D104" s="21"/>
      <c r="E104" s="21"/>
      <c r="F104" s="15"/>
      <c r="G104" s="21"/>
      <c r="H104" s="21"/>
      <c r="I104" s="21"/>
      <c r="J104" s="21"/>
      <c r="K104" s="21"/>
      <c r="L104" s="21"/>
      <c r="M104" s="20"/>
      <c r="N104" s="20"/>
      <c r="O104" s="104"/>
      <c r="P104" s="12"/>
      <c r="Q104" s="10"/>
      <c r="R104" s="10"/>
      <c r="S104" s="13"/>
      <c r="T104" s="13"/>
    </row>
    <row r="105" spans="2:20">
      <c r="B105" s="28"/>
      <c r="C105" s="20"/>
      <c r="D105" s="21"/>
      <c r="E105" s="21"/>
      <c r="F105" s="15"/>
      <c r="G105" s="21"/>
      <c r="H105" s="21"/>
      <c r="I105" s="21"/>
      <c r="J105" s="21"/>
      <c r="K105" s="21"/>
      <c r="L105" s="21"/>
      <c r="M105" s="20"/>
      <c r="N105" s="20"/>
      <c r="O105" s="104"/>
      <c r="P105" s="12"/>
      <c r="Q105" s="10"/>
      <c r="R105" s="10"/>
      <c r="S105" s="13"/>
      <c r="T105" s="13"/>
    </row>
    <row r="106" spans="2:20">
      <c r="B106" s="28"/>
      <c r="C106" s="20"/>
      <c r="D106" s="21"/>
      <c r="E106" s="21"/>
      <c r="F106" s="15"/>
      <c r="G106" s="21"/>
      <c r="H106" s="21"/>
      <c r="I106" s="21"/>
      <c r="J106" s="21"/>
      <c r="K106" s="21"/>
      <c r="L106" s="21"/>
      <c r="M106" s="20"/>
      <c r="N106" s="20"/>
      <c r="O106" s="104"/>
      <c r="P106" s="12"/>
      <c r="Q106" s="10"/>
      <c r="R106" s="10"/>
      <c r="S106" s="13"/>
      <c r="T106" s="13"/>
    </row>
    <row r="107" spans="2:20">
      <c r="B107" s="28"/>
      <c r="C107" s="20"/>
      <c r="D107" s="21"/>
      <c r="E107" s="21"/>
      <c r="F107" s="15"/>
      <c r="G107" s="21"/>
      <c r="H107" s="21"/>
      <c r="I107" s="21"/>
      <c r="J107" s="21"/>
      <c r="K107" s="21"/>
      <c r="L107" s="21"/>
      <c r="M107" s="20"/>
      <c r="N107" s="20"/>
      <c r="O107" s="104"/>
      <c r="P107" s="12"/>
      <c r="Q107" s="10"/>
      <c r="R107" s="10"/>
      <c r="S107" s="13"/>
      <c r="T107" s="13"/>
    </row>
    <row r="108" spans="2:20">
      <c r="B108" s="28"/>
      <c r="C108" s="20"/>
      <c r="D108" s="21"/>
      <c r="E108" s="21"/>
      <c r="F108" s="15"/>
      <c r="G108" s="21"/>
      <c r="H108" s="21"/>
      <c r="I108" s="21"/>
      <c r="J108" s="21"/>
      <c r="K108" s="21"/>
      <c r="L108" s="21"/>
      <c r="M108" s="20"/>
      <c r="N108" s="20"/>
      <c r="O108" s="104"/>
      <c r="P108" s="12"/>
      <c r="Q108" s="10"/>
      <c r="R108" s="10"/>
      <c r="S108" s="13"/>
      <c r="T108" s="13"/>
    </row>
    <row r="109" spans="2:20">
      <c r="B109" s="28"/>
      <c r="C109" s="20"/>
      <c r="D109" s="21"/>
      <c r="E109" s="21"/>
      <c r="F109" s="15"/>
      <c r="G109" s="21"/>
      <c r="H109" s="21"/>
      <c r="I109" s="21"/>
      <c r="J109" s="21"/>
      <c r="K109" s="21"/>
      <c r="L109" s="21"/>
      <c r="M109" s="20"/>
      <c r="N109" s="20"/>
      <c r="O109" s="104"/>
      <c r="P109" s="12"/>
      <c r="Q109" s="10"/>
      <c r="R109" s="10"/>
      <c r="S109" s="13"/>
      <c r="T109" s="13"/>
    </row>
    <row r="110" spans="2:20">
      <c r="B110" s="28"/>
      <c r="C110" s="20"/>
      <c r="D110" s="21"/>
      <c r="E110" s="21"/>
      <c r="F110" s="15"/>
      <c r="G110" s="21"/>
      <c r="H110" s="21"/>
      <c r="I110" s="7"/>
      <c r="J110" s="5"/>
      <c r="K110" s="21"/>
      <c r="L110" s="21"/>
      <c r="M110" s="20"/>
      <c r="N110" s="20"/>
      <c r="O110" s="104"/>
      <c r="P110" s="9"/>
      <c r="Q110" s="10"/>
      <c r="R110" s="13"/>
      <c r="S110" s="10"/>
      <c r="T110" s="13"/>
    </row>
    <row r="111" spans="2:20">
      <c r="B111" s="71"/>
      <c r="C111" s="72"/>
      <c r="D111" s="17"/>
      <c r="E111" s="17"/>
      <c r="F111" s="73"/>
      <c r="G111" s="17"/>
      <c r="H111" s="17"/>
      <c r="I111" s="17"/>
      <c r="J111" s="17"/>
      <c r="K111" s="17"/>
      <c r="L111" s="17"/>
      <c r="M111" s="17"/>
      <c r="N111" s="17"/>
      <c r="O111" s="105"/>
      <c r="P111" s="17"/>
      <c r="Q111" s="75">
        <f>SUM(Q5:Q110)</f>
        <v>2458719000</v>
      </c>
      <c r="R111" s="75">
        <f>SUM(R5:R110)</f>
        <v>169240000</v>
      </c>
      <c r="S111" s="75">
        <f>SUM(S5:S110)</f>
        <v>633000182</v>
      </c>
      <c r="T111" s="74">
        <f>SUM(T5:T110)</f>
        <v>3869362091</v>
      </c>
    </row>
    <row r="112" spans="2:20">
      <c r="B112" s="27"/>
      <c r="C112" s="3"/>
      <c r="D112" s="3"/>
      <c r="E112" s="3"/>
      <c r="F112" s="3"/>
      <c r="G112" s="3"/>
      <c r="H112" s="3"/>
      <c r="I112" s="3"/>
      <c r="K112" s="3"/>
      <c r="L112" s="3"/>
      <c r="M112" s="3"/>
      <c r="N112" s="3"/>
      <c r="O112" s="106"/>
      <c r="P112" s="3"/>
      <c r="Q112" s="3"/>
      <c r="R112" s="3"/>
      <c r="S112" s="3"/>
      <c r="T112" s="3"/>
    </row>
    <row r="113" spans="2:20">
      <c r="B113" s="27"/>
      <c r="C113" s="3"/>
      <c r="D113" s="3"/>
      <c r="E113" s="3"/>
      <c r="F113" s="3"/>
      <c r="G113" s="3"/>
      <c r="H113" s="3"/>
      <c r="I113" s="3"/>
      <c r="K113" s="3"/>
      <c r="L113" s="3"/>
      <c r="M113" s="3"/>
      <c r="N113" s="3"/>
      <c r="O113" s="106"/>
      <c r="P113" s="3"/>
      <c r="Q113" s="3"/>
      <c r="R113" s="3"/>
      <c r="S113" s="3"/>
      <c r="T113" s="3"/>
    </row>
    <row r="114" spans="2:20">
      <c r="B114" s="27"/>
      <c r="C114" s="3"/>
      <c r="D114" s="3"/>
      <c r="E114" s="3"/>
      <c r="F114" s="3"/>
      <c r="G114" s="3"/>
      <c r="H114" s="3"/>
      <c r="I114" s="3"/>
      <c r="K114" s="3"/>
      <c r="L114" s="3"/>
      <c r="M114" s="3"/>
      <c r="N114" s="3"/>
      <c r="O114" s="106"/>
      <c r="P114" s="3"/>
      <c r="Q114" s="3"/>
      <c r="R114" s="3"/>
      <c r="S114" s="3"/>
      <c r="T114" s="3"/>
    </row>
    <row r="115" spans="2:20">
      <c r="B115" s="27"/>
      <c r="C115" s="3"/>
      <c r="D115" s="3"/>
      <c r="E115" s="3"/>
      <c r="F115" s="3" t="s">
        <v>903</v>
      </c>
      <c r="G115" s="3"/>
      <c r="H115" s="3"/>
      <c r="I115" s="200" t="s">
        <v>762</v>
      </c>
      <c r="K115" s="3"/>
      <c r="L115" s="3"/>
      <c r="M115" s="3"/>
      <c r="N115" s="3"/>
      <c r="O115" s="106"/>
      <c r="P115" s="3"/>
      <c r="Q115" s="107">
        <v>6650000</v>
      </c>
      <c r="R115" s="3"/>
      <c r="S115" s="228">
        <v>5000000</v>
      </c>
      <c r="T115" s="3"/>
    </row>
    <row r="116" spans="2:20">
      <c r="B116" s="27"/>
      <c r="C116" s="3"/>
      <c r="D116" s="3"/>
      <c r="E116" s="3"/>
      <c r="F116" s="3"/>
      <c r="G116" s="3"/>
      <c r="H116" s="3"/>
      <c r="I116" s="200" t="s">
        <v>901</v>
      </c>
      <c r="K116" s="3"/>
      <c r="L116" s="3"/>
      <c r="M116" s="3"/>
      <c r="N116" s="3"/>
      <c r="O116" s="106"/>
      <c r="P116" s="3"/>
      <c r="Q116" s="107">
        <v>2040000</v>
      </c>
      <c r="R116" s="3"/>
      <c r="S116" s="228"/>
      <c r="T116" s="3"/>
    </row>
    <row r="117" spans="2:20" ht="17.350000000000001" thickBot="1">
      <c r="B117" s="27"/>
      <c r="C117" s="3"/>
      <c r="D117" s="3"/>
      <c r="E117" s="3"/>
      <c r="F117" s="3"/>
      <c r="G117" s="3"/>
      <c r="H117" s="3"/>
      <c r="I117" s="3"/>
      <c r="K117" s="3"/>
      <c r="L117" s="3"/>
      <c r="M117" s="3"/>
      <c r="N117" s="3"/>
      <c r="O117" s="106"/>
      <c r="P117" s="3"/>
      <c r="Q117" s="3"/>
      <c r="R117" s="3"/>
      <c r="S117" s="3"/>
      <c r="T117" s="3"/>
    </row>
    <row r="118" spans="2:20">
      <c r="B118" s="27"/>
      <c r="C118" s="3"/>
      <c r="D118" s="3"/>
      <c r="E118" s="3"/>
      <c r="F118" s="227" t="s">
        <v>903</v>
      </c>
      <c r="G118" s="210"/>
      <c r="H118" s="210"/>
      <c r="I118" s="211" t="s">
        <v>517</v>
      </c>
      <c r="J118" s="210"/>
      <c r="K118" s="210"/>
      <c r="L118" s="210"/>
      <c r="M118" s="210"/>
      <c r="N118" s="210"/>
      <c r="O118" s="212"/>
      <c r="P118" s="210"/>
      <c r="Q118" s="213">
        <v>13780000</v>
      </c>
      <c r="R118" s="210"/>
      <c r="S118" s="213">
        <v>10800000</v>
      </c>
      <c r="T118" s="214"/>
    </row>
    <row r="119" spans="2:20">
      <c r="B119" s="27"/>
      <c r="C119" s="3"/>
      <c r="D119" s="3"/>
      <c r="E119" s="3"/>
      <c r="F119" s="215"/>
      <c r="G119" s="216"/>
      <c r="H119" s="216"/>
      <c r="I119" s="200" t="s">
        <v>695</v>
      </c>
      <c r="J119" s="216"/>
      <c r="K119" s="216"/>
      <c r="L119" s="216"/>
      <c r="M119" s="216"/>
      <c r="N119" s="216"/>
      <c r="O119" s="217"/>
      <c r="P119" s="216"/>
      <c r="Q119" s="218">
        <v>48750000</v>
      </c>
      <c r="R119" s="216"/>
      <c r="S119" s="218">
        <v>43200000</v>
      </c>
      <c r="T119" s="219">
        <f>S119*110%</f>
        <v>47520000.000000007</v>
      </c>
    </row>
    <row r="120" spans="2:20">
      <c r="B120" s="27"/>
      <c r="C120" s="3"/>
      <c r="D120" s="3"/>
      <c r="E120" s="3"/>
      <c r="F120" s="215"/>
      <c r="G120" s="216"/>
      <c r="H120" s="216"/>
      <c r="I120" s="216"/>
      <c r="J120" s="216"/>
      <c r="K120" s="216"/>
      <c r="L120" s="216"/>
      <c r="M120" s="216"/>
      <c r="N120" s="216"/>
      <c r="O120" s="217"/>
      <c r="P120" s="216"/>
      <c r="Q120" s="216"/>
      <c r="R120" s="216"/>
      <c r="S120" s="218"/>
      <c r="T120" s="219"/>
    </row>
    <row r="121" spans="2:20">
      <c r="B121" s="27"/>
      <c r="C121" s="3"/>
      <c r="D121" s="3"/>
      <c r="E121" s="3"/>
      <c r="F121" s="220"/>
      <c r="G121" s="216"/>
      <c r="H121" s="216"/>
      <c r="I121" s="216"/>
      <c r="J121" s="216"/>
      <c r="K121" s="216"/>
      <c r="L121" s="216"/>
      <c r="M121" s="216"/>
      <c r="N121" s="216"/>
      <c r="O121" s="217"/>
      <c r="P121" s="216"/>
      <c r="Q121" s="216"/>
      <c r="R121" s="216"/>
      <c r="S121" s="216"/>
      <c r="T121" s="219"/>
    </row>
    <row r="122" spans="2:20">
      <c r="B122" s="27"/>
      <c r="C122" s="3"/>
      <c r="D122" s="3"/>
      <c r="E122" s="3"/>
      <c r="F122" s="220"/>
      <c r="G122" s="216"/>
      <c r="H122" s="216"/>
      <c r="I122" s="200" t="s">
        <v>698</v>
      </c>
      <c r="J122" s="216"/>
      <c r="K122" s="216"/>
      <c r="L122" s="216"/>
      <c r="M122" s="216"/>
      <c r="N122" s="216"/>
      <c r="O122" s="217"/>
      <c r="P122" s="216"/>
      <c r="Q122" s="218">
        <v>2510000</v>
      </c>
      <c r="R122" s="216"/>
      <c r="S122" s="218">
        <v>2590000</v>
      </c>
    </row>
    <row r="123" spans="2:20" ht="17.350000000000001" thickBot="1">
      <c r="B123" s="27"/>
      <c r="C123" s="3"/>
      <c r="D123" s="3"/>
      <c r="E123" s="3"/>
      <c r="F123" s="221"/>
      <c r="G123" s="222"/>
      <c r="H123" s="222"/>
      <c r="I123" s="223" t="s">
        <v>902</v>
      </c>
      <c r="J123" s="222"/>
      <c r="K123" s="222"/>
      <c r="L123" s="222"/>
      <c r="M123" s="222"/>
      <c r="N123" s="222"/>
      <c r="O123" s="224"/>
      <c r="P123" s="222"/>
      <c r="Q123" s="225">
        <v>9300000</v>
      </c>
      <c r="R123" s="222"/>
      <c r="S123" s="225">
        <v>10030000</v>
      </c>
      <c r="T123" s="226"/>
    </row>
    <row r="124" spans="2:20">
      <c r="B124" s="27"/>
      <c r="C124" s="3"/>
      <c r="D124" s="3"/>
      <c r="E124" s="3"/>
      <c r="F124" s="3"/>
      <c r="G124" s="3"/>
      <c r="H124" s="3"/>
      <c r="I124" s="107"/>
      <c r="K124" s="3"/>
      <c r="L124" s="3"/>
      <c r="M124" s="3"/>
      <c r="N124" s="3"/>
      <c r="O124" s="106"/>
      <c r="P124" s="3"/>
      <c r="Q124" s="3"/>
      <c r="R124" s="3"/>
      <c r="S124" s="3"/>
      <c r="T124" s="3"/>
    </row>
    <row r="125" spans="2:20">
      <c r="B125" s="27"/>
      <c r="C125" s="3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106"/>
      <c r="P125" s="3"/>
      <c r="Q125" s="3"/>
      <c r="R125" s="3"/>
      <c r="S125" s="3"/>
      <c r="T125" s="3"/>
    </row>
    <row r="126" spans="2:20">
      <c r="B126" s="27"/>
      <c r="C126" s="3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106"/>
      <c r="P126" s="3"/>
      <c r="Q126" s="3"/>
      <c r="R126" s="3"/>
      <c r="S126" s="3"/>
      <c r="T126" s="3"/>
    </row>
  </sheetData>
  <autoFilter ref="A3:T41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6" showButton="0"/>
    <filterColumn colId="17" showButton="0"/>
    <filterColumn colId="18" showButton="0"/>
  </autoFilter>
  <mergeCells count="13">
    <mergeCell ref="G3:G4"/>
    <mergeCell ref="H3:N3"/>
    <mergeCell ref="B3:B4"/>
    <mergeCell ref="C3:C4"/>
    <mergeCell ref="D3:D4"/>
    <mergeCell ref="E3:E4"/>
    <mergeCell ref="F3:F4"/>
    <mergeCell ref="S115:S116"/>
    <mergeCell ref="Q3:T3"/>
    <mergeCell ref="P3:P4"/>
    <mergeCell ref="O3:O4"/>
    <mergeCell ref="O94:O95"/>
    <mergeCell ref="O82:O83"/>
  </mergeCells>
  <phoneticPr fontId="1" type="noConversion"/>
  <pageMargins left="0.23622047244094491" right="0.23622047244094491" top="0.35433070866141736" bottom="0.35433070866141736" header="0.11811023622047245" footer="0.11811023622047245"/>
  <pageSetup paperSize="9" scale="38" fitToHeight="0" orientation="landscape" r:id="rId1"/>
  <ignoredErrors>
    <ignoredError sqref="T40 T41" formulaRange="1"/>
    <ignoredError sqref="T5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Q255"/>
  <sheetViews>
    <sheetView zoomScale="70" zoomScaleNormal="70" workbookViewId="0">
      <pane ySplit="4" topLeftCell="A5" activePane="bottomLeft" state="frozen"/>
      <selection activeCell="G1" sqref="G1"/>
      <selection pane="bottomLeft" activeCell="R239" sqref="R239"/>
    </sheetView>
  </sheetViews>
  <sheetFormatPr defaultColWidth="8.75" defaultRowHeight="17"/>
  <cols>
    <col min="1" max="1" width="4.125" style="118" customWidth="1"/>
    <col min="2" max="2" width="5.5" style="158" customWidth="1"/>
    <col min="3" max="3" width="13.75" style="118" customWidth="1"/>
    <col min="4" max="5" width="17.875" style="118" customWidth="1"/>
    <col min="6" max="6" width="53.5" style="118" customWidth="1"/>
    <col min="7" max="7" width="8.875" style="118" hidden="1" customWidth="1"/>
    <col min="8" max="8" width="41.75" style="118" hidden="1" customWidth="1"/>
    <col min="9" max="9" width="7.75" style="118" hidden="1" customWidth="1"/>
    <col min="10" max="10" width="13.25" style="118" customWidth="1"/>
    <col min="11" max="11" width="13.25" style="118" hidden="1" customWidth="1"/>
    <col min="12" max="12" width="19.125" style="118" hidden="1" customWidth="1"/>
    <col min="13" max="13" width="34.375" style="118" hidden="1" customWidth="1"/>
    <col min="14" max="17" width="14.25" style="118" customWidth="1"/>
    <col min="18" max="16384" width="8.75" style="118"/>
  </cols>
  <sheetData>
    <row r="1" spans="2:17" ht="23.75">
      <c r="B1" s="117" t="s">
        <v>26</v>
      </c>
    </row>
    <row r="2" spans="2:17" ht="17.100000000000001" customHeight="1">
      <c r="B2" s="117"/>
    </row>
    <row r="3" spans="2:17">
      <c r="B3" s="244" t="s">
        <v>4</v>
      </c>
      <c r="C3" s="241" t="s">
        <v>5</v>
      </c>
      <c r="D3" s="241" t="s">
        <v>6</v>
      </c>
      <c r="E3" s="241" t="s">
        <v>7</v>
      </c>
      <c r="F3" s="241" t="s">
        <v>0</v>
      </c>
      <c r="G3" s="241" t="s">
        <v>11</v>
      </c>
      <c r="H3" s="241" t="s">
        <v>12</v>
      </c>
      <c r="I3" s="241" t="s">
        <v>13</v>
      </c>
      <c r="J3" s="241" t="s">
        <v>9</v>
      </c>
      <c r="K3" s="241" t="s">
        <v>10</v>
      </c>
      <c r="L3" s="241" t="s">
        <v>21</v>
      </c>
      <c r="M3" s="241" t="s">
        <v>22</v>
      </c>
      <c r="N3" s="243" t="s">
        <v>1</v>
      </c>
      <c r="O3" s="243"/>
      <c r="P3" s="243"/>
      <c r="Q3" s="243"/>
    </row>
    <row r="4" spans="2:17">
      <c r="B4" s="245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119" t="s">
        <v>267</v>
      </c>
      <c r="O4" s="119" t="s">
        <v>268</v>
      </c>
      <c r="P4" s="119" t="s">
        <v>14</v>
      </c>
      <c r="Q4" s="120" t="s">
        <v>8</v>
      </c>
    </row>
    <row r="5" spans="2:17" hidden="1">
      <c r="B5" s="121">
        <v>86</v>
      </c>
      <c r="C5" s="122">
        <v>42146</v>
      </c>
      <c r="D5" s="123" t="s">
        <v>19</v>
      </c>
      <c r="E5" s="123" t="s">
        <v>16</v>
      </c>
      <c r="F5" s="124" t="s">
        <v>17</v>
      </c>
      <c r="G5" s="123" t="s">
        <v>18</v>
      </c>
      <c r="H5" s="125" t="s">
        <v>129</v>
      </c>
      <c r="I5" s="125" t="s">
        <v>20</v>
      </c>
      <c r="J5" s="126">
        <v>42123</v>
      </c>
      <c r="K5" s="126">
        <v>42490</v>
      </c>
      <c r="L5" s="125" t="s">
        <v>173</v>
      </c>
      <c r="M5" s="127" t="s">
        <v>175</v>
      </c>
      <c r="N5" s="128">
        <v>24460000</v>
      </c>
      <c r="O5" s="128"/>
      <c r="P5" s="129">
        <v>45000000</v>
      </c>
      <c r="Q5" s="129">
        <f>SUM(N5:P5)</f>
        <v>69460000</v>
      </c>
    </row>
    <row r="6" spans="2:17" hidden="1">
      <c r="B6" s="131"/>
      <c r="C6" s="132"/>
      <c r="D6" s="133"/>
      <c r="E6" s="133"/>
      <c r="F6" s="134"/>
      <c r="G6" s="133"/>
      <c r="H6" s="125" t="s">
        <v>130</v>
      </c>
      <c r="I6" s="125" t="s">
        <v>20</v>
      </c>
      <c r="J6" s="126">
        <v>42229</v>
      </c>
      <c r="K6" s="126">
        <v>42490</v>
      </c>
      <c r="L6" s="125" t="s">
        <v>174</v>
      </c>
      <c r="M6" s="135" t="s">
        <v>175</v>
      </c>
      <c r="N6" s="136"/>
      <c r="O6" s="136"/>
      <c r="P6" s="137"/>
      <c r="Q6" s="137"/>
    </row>
    <row r="7" spans="2:17" hidden="1">
      <c r="B7" s="131"/>
      <c r="C7" s="132"/>
      <c r="D7" s="133"/>
      <c r="E7" s="133"/>
      <c r="F7" s="134"/>
      <c r="G7" s="133"/>
      <c r="H7" s="125" t="s">
        <v>132</v>
      </c>
      <c r="I7" s="125" t="s">
        <v>20</v>
      </c>
      <c r="J7" s="126">
        <v>42229</v>
      </c>
      <c r="K7" s="126">
        <v>42490</v>
      </c>
      <c r="L7" s="125" t="s">
        <v>197</v>
      </c>
      <c r="M7" s="135" t="s">
        <v>175</v>
      </c>
      <c r="N7" s="136"/>
      <c r="O7" s="136"/>
      <c r="P7" s="137"/>
      <c r="Q7" s="137"/>
    </row>
    <row r="8" spans="2:17" hidden="1">
      <c r="B8" s="131"/>
      <c r="C8" s="132"/>
      <c r="D8" s="133"/>
      <c r="E8" s="133"/>
      <c r="F8" s="134"/>
      <c r="G8" s="133"/>
      <c r="H8" s="125" t="s">
        <v>25</v>
      </c>
      <c r="I8" s="125" t="s">
        <v>20</v>
      </c>
      <c r="J8" s="126">
        <v>42348</v>
      </c>
      <c r="K8" s="126">
        <v>42490</v>
      </c>
      <c r="L8" s="125" t="s">
        <v>199</v>
      </c>
      <c r="M8" s="135" t="s">
        <v>200</v>
      </c>
      <c r="N8" s="136"/>
      <c r="O8" s="136"/>
      <c r="P8" s="137"/>
      <c r="Q8" s="137"/>
    </row>
    <row r="9" spans="2:17" hidden="1">
      <c r="B9" s="131"/>
      <c r="C9" s="132"/>
      <c r="D9" s="133"/>
      <c r="E9" s="133"/>
      <c r="F9" s="134"/>
      <c r="G9" s="133"/>
      <c r="H9" s="125" t="s">
        <v>131</v>
      </c>
      <c r="I9" s="125" t="s">
        <v>20</v>
      </c>
      <c r="J9" s="126">
        <v>42348</v>
      </c>
      <c r="K9" s="126">
        <v>42490</v>
      </c>
      <c r="L9" s="125" t="s">
        <v>23</v>
      </c>
      <c r="M9" s="135" t="s">
        <v>175</v>
      </c>
      <c r="N9" s="136"/>
      <c r="O9" s="136"/>
      <c r="P9" s="137"/>
      <c r="Q9" s="137"/>
    </row>
    <row r="10" spans="2:17" hidden="1">
      <c r="B10" s="138"/>
      <c r="C10" s="139"/>
      <c r="D10" s="140"/>
      <c r="E10" s="140"/>
      <c r="F10" s="141"/>
      <c r="G10" s="140"/>
      <c r="H10" s="125" t="s">
        <v>133</v>
      </c>
      <c r="I10" s="125" t="s">
        <v>20</v>
      </c>
      <c r="J10" s="126">
        <v>42130</v>
      </c>
      <c r="K10" s="126">
        <v>42490</v>
      </c>
      <c r="L10" s="142" t="s">
        <v>215</v>
      </c>
      <c r="M10" s="127" t="s">
        <v>175</v>
      </c>
      <c r="N10" s="143"/>
      <c r="O10" s="143"/>
      <c r="P10" s="144"/>
      <c r="Q10" s="144"/>
    </row>
    <row r="11" spans="2:17" hidden="1">
      <c r="B11" s="121">
        <v>99</v>
      </c>
      <c r="C11" s="122"/>
      <c r="D11" s="123" t="s">
        <v>119</v>
      </c>
      <c r="E11" s="123" t="s">
        <v>120</v>
      </c>
      <c r="F11" s="124" t="s">
        <v>17</v>
      </c>
      <c r="G11" s="123" t="s">
        <v>15</v>
      </c>
      <c r="H11" s="125" t="s">
        <v>124</v>
      </c>
      <c r="I11" s="125" t="s">
        <v>20</v>
      </c>
      <c r="J11" s="126">
        <v>42329</v>
      </c>
      <c r="K11" s="126">
        <v>42855</v>
      </c>
      <c r="L11" s="125" t="s">
        <v>196</v>
      </c>
      <c r="M11" s="125" t="s">
        <v>24</v>
      </c>
      <c r="N11" s="128">
        <v>34360000</v>
      </c>
      <c r="O11" s="128"/>
      <c r="P11" s="129"/>
      <c r="Q11" s="129">
        <f>SUM(N11:P11)</f>
        <v>34360000</v>
      </c>
    </row>
    <row r="12" spans="2:17" hidden="1">
      <c r="B12" s="131"/>
      <c r="C12" s="132"/>
      <c r="D12" s="133"/>
      <c r="E12" s="133"/>
      <c r="F12" s="134"/>
      <c r="G12" s="133"/>
      <c r="H12" s="125" t="s">
        <v>125</v>
      </c>
      <c r="I12" s="125" t="s">
        <v>20</v>
      </c>
      <c r="J12" s="126">
        <v>42309</v>
      </c>
      <c r="K12" s="126">
        <v>42855</v>
      </c>
      <c r="L12" s="125" t="s">
        <v>195</v>
      </c>
      <c r="M12" s="125" t="s">
        <v>24</v>
      </c>
      <c r="N12" s="136"/>
      <c r="O12" s="136"/>
      <c r="P12" s="137"/>
      <c r="Q12" s="137"/>
    </row>
    <row r="13" spans="2:17" hidden="1">
      <c r="B13" s="131"/>
      <c r="C13" s="132"/>
      <c r="D13" s="133"/>
      <c r="E13" s="133"/>
      <c r="F13" s="134"/>
      <c r="G13" s="133"/>
      <c r="H13" s="125" t="s">
        <v>126</v>
      </c>
      <c r="I13" s="145">
        <v>2000</v>
      </c>
      <c r="J13" s="126">
        <v>42229</v>
      </c>
      <c r="K13" s="126">
        <v>42855</v>
      </c>
      <c r="L13" s="125" t="s">
        <v>127</v>
      </c>
      <c r="M13" s="125" t="s">
        <v>24</v>
      </c>
      <c r="N13" s="143"/>
      <c r="O13" s="143"/>
      <c r="P13" s="144"/>
      <c r="Q13" s="144"/>
    </row>
    <row r="14" spans="2:17" hidden="1">
      <c r="B14" s="138"/>
      <c r="C14" s="139"/>
      <c r="D14" s="140"/>
      <c r="E14" s="140"/>
      <c r="F14" s="141"/>
      <c r="G14" s="125" t="s">
        <v>163</v>
      </c>
      <c r="H14" s="125" t="s">
        <v>126</v>
      </c>
      <c r="I14" s="125" t="s">
        <v>20</v>
      </c>
      <c r="J14" s="139">
        <v>42289</v>
      </c>
      <c r="K14" s="126">
        <v>42855</v>
      </c>
      <c r="L14" s="125" t="s">
        <v>127</v>
      </c>
      <c r="M14" s="125" t="s">
        <v>24</v>
      </c>
      <c r="N14" s="143">
        <v>4740000</v>
      </c>
      <c r="O14" s="143"/>
      <c r="P14" s="144"/>
      <c r="Q14" s="146">
        <f>SUM(N14:P14)</f>
        <v>4740000</v>
      </c>
    </row>
    <row r="15" spans="2:17" hidden="1">
      <c r="B15" s="131">
        <v>103</v>
      </c>
      <c r="C15" s="132">
        <v>42193</v>
      </c>
      <c r="D15" s="133" t="s">
        <v>128</v>
      </c>
      <c r="E15" s="133" t="s">
        <v>135</v>
      </c>
      <c r="F15" s="134" t="s">
        <v>158</v>
      </c>
      <c r="G15" s="133" t="s">
        <v>136</v>
      </c>
      <c r="H15" s="140" t="s">
        <v>137</v>
      </c>
      <c r="I15" s="140">
        <v>100</v>
      </c>
      <c r="J15" s="139">
        <v>42243</v>
      </c>
      <c r="K15" s="139">
        <v>42609</v>
      </c>
      <c r="L15" s="140" t="s">
        <v>147</v>
      </c>
      <c r="M15" s="147" t="s">
        <v>198</v>
      </c>
      <c r="N15" s="136">
        <v>26160000</v>
      </c>
      <c r="O15" s="136"/>
      <c r="P15" s="137">
        <v>2000000</v>
      </c>
      <c r="Q15" s="137">
        <f>SUM(N15:P15)</f>
        <v>28160000</v>
      </c>
    </row>
    <row r="16" spans="2:17" hidden="1">
      <c r="B16" s="131"/>
      <c r="C16" s="132"/>
      <c r="D16" s="133"/>
      <c r="E16" s="133"/>
      <c r="F16" s="134"/>
      <c r="G16" s="133"/>
      <c r="H16" s="125" t="s">
        <v>138</v>
      </c>
      <c r="I16" s="140">
        <v>100</v>
      </c>
      <c r="J16" s="139">
        <v>42243</v>
      </c>
      <c r="K16" s="139">
        <v>42609</v>
      </c>
      <c r="L16" s="125" t="s">
        <v>149</v>
      </c>
      <c r="M16" s="147" t="s">
        <v>157</v>
      </c>
      <c r="N16" s="136"/>
      <c r="O16" s="136"/>
      <c r="P16" s="137"/>
      <c r="Q16" s="137"/>
    </row>
    <row r="17" spans="2:17" hidden="1">
      <c r="B17" s="131"/>
      <c r="C17" s="132"/>
      <c r="D17" s="133"/>
      <c r="E17" s="133"/>
      <c r="F17" s="134"/>
      <c r="G17" s="133"/>
      <c r="H17" s="125" t="s">
        <v>139</v>
      </c>
      <c r="I17" s="140">
        <v>100</v>
      </c>
      <c r="J17" s="139">
        <v>42243</v>
      </c>
      <c r="K17" s="139">
        <v>42609</v>
      </c>
      <c r="L17" s="125" t="s">
        <v>155</v>
      </c>
      <c r="M17" s="147" t="s">
        <v>157</v>
      </c>
      <c r="N17" s="136"/>
      <c r="O17" s="136"/>
      <c r="P17" s="137"/>
      <c r="Q17" s="137"/>
    </row>
    <row r="18" spans="2:17" hidden="1">
      <c r="B18" s="131"/>
      <c r="C18" s="132"/>
      <c r="D18" s="133"/>
      <c r="E18" s="133"/>
      <c r="F18" s="134"/>
      <c r="G18" s="133"/>
      <c r="H18" s="125" t="s">
        <v>140</v>
      </c>
      <c r="I18" s="140">
        <v>100</v>
      </c>
      <c r="J18" s="139">
        <v>42243</v>
      </c>
      <c r="K18" s="139">
        <v>42609</v>
      </c>
      <c r="L18" s="125" t="s">
        <v>156</v>
      </c>
      <c r="M18" s="147" t="s">
        <v>157</v>
      </c>
      <c r="N18" s="136"/>
      <c r="O18" s="136"/>
      <c r="P18" s="137"/>
      <c r="Q18" s="137"/>
    </row>
    <row r="19" spans="2:17" hidden="1">
      <c r="B19" s="131"/>
      <c r="C19" s="132"/>
      <c r="D19" s="133"/>
      <c r="E19" s="133"/>
      <c r="F19" s="134"/>
      <c r="G19" s="133"/>
      <c r="H19" s="125" t="s">
        <v>141</v>
      </c>
      <c r="I19" s="140">
        <v>100</v>
      </c>
      <c r="J19" s="139">
        <v>42243</v>
      </c>
      <c r="K19" s="139">
        <v>42609</v>
      </c>
      <c r="L19" s="125" t="s">
        <v>148</v>
      </c>
      <c r="M19" s="147" t="s">
        <v>157</v>
      </c>
      <c r="N19" s="136"/>
      <c r="O19" s="136"/>
      <c r="P19" s="137"/>
      <c r="Q19" s="137"/>
    </row>
    <row r="20" spans="2:17" hidden="1">
      <c r="B20" s="131"/>
      <c r="C20" s="132"/>
      <c r="D20" s="133"/>
      <c r="E20" s="133"/>
      <c r="F20" s="134"/>
      <c r="G20" s="133"/>
      <c r="H20" s="125" t="s">
        <v>142</v>
      </c>
      <c r="I20" s="140">
        <v>100</v>
      </c>
      <c r="J20" s="139">
        <v>42243</v>
      </c>
      <c r="K20" s="139">
        <v>42609</v>
      </c>
      <c r="L20" s="125" t="s">
        <v>150</v>
      </c>
      <c r="M20" s="147" t="s">
        <v>157</v>
      </c>
      <c r="N20" s="136"/>
      <c r="O20" s="136"/>
      <c r="P20" s="137"/>
      <c r="Q20" s="137"/>
    </row>
    <row r="21" spans="2:17" hidden="1">
      <c r="B21" s="131"/>
      <c r="C21" s="132"/>
      <c r="D21" s="133"/>
      <c r="E21" s="133"/>
      <c r="F21" s="134"/>
      <c r="G21" s="133"/>
      <c r="H21" s="125" t="s">
        <v>143</v>
      </c>
      <c r="I21" s="140">
        <v>100</v>
      </c>
      <c r="J21" s="139">
        <v>42243</v>
      </c>
      <c r="K21" s="139">
        <v>42609</v>
      </c>
      <c r="L21" s="125" t="s">
        <v>151</v>
      </c>
      <c r="M21" s="147" t="s">
        <v>157</v>
      </c>
      <c r="N21" s="136"/>
      <c r="O21" s="136"/>
      <c r="P21" s="137"/>
      <c r="Q21" s="137"/>
    </row>
    <row r="22" spans="2:17" hidden="1">
      <c r="B22" s="131"/>
      <c r="C22" s="132"/>
      <c r="D22" s="133"/>
      <c r="E22" s="133"/>
      <c r="F22" s="134"/>
      <c r="G22" s="133"/>
      <c r="H22" s="125" t="s">
        <v>144</v>
      </c>
      <c r="I22" s="140">
        <v>1</v>
      </c>
      <c r="J22" s="139">
        <v>42243</v>
      </c>
      <c r="K22" s="139">
        <v>42609</v>
      </c>
      <c r="L22" s="125" t="s">
        <v>152</v>
      </c>
      <c r="M22" s="147" t="s">
        <v>157</v>
      </c>
      <c r="N22" s="136"/>
      <c r="O22" s="136"/>
      <c r="P22" s="137"/>
      <c r="Q22" s="137"/>
    </row>
    <row r="23" spans="2:17" hidden="1">
      <c r="B23" s="131"/>
      <c r="C23" s="132"/>
      <c r="D23" s="133"/>
      <c r="E23" s="133"/>
      <c r="F23" s="134"/>
      <c r="G23" s="133"/>
      <c r="H23" s="125" t="s">
        <v>144</v>
      </c>
      <c r="I23" s="140">
        <v>1</v>
      </c>
      <c r="J23" s="139">
        <v>42243</v>
      </c>
      <c r="K23" s="139">
        <v>42609</v>
      </c>
      <c r="L23" s="125" t="s">
        <v>153</v>
      </c>
      <c r="M23" s="147" t="s">
        <v>157</v>
      </c>
      <c r="N23" s="136"/>
      <c r="O23" s="136"/>
      <c r="P23" s="137"/>
      <c r="Q23" s="137"/>
    </row>
    <row r="24" spans="2:17" hidden="1">
      <c r="B24" s="138"/>
      <c r="C24" s="139"/>
      <c r="D24" s="140"/>
      <c r="E24" s="140"/>
      <c r="F24" s="141"/>
      <c r="G24" s="140"/>
      <c r="H24" s="125" t="s">
        <v>145</v>
      </c>
      <c r="I24" s="140">
        <v>100</v>
      </c>
      <c r="J24" s="139">
        <v>42243</v>
      </c>
      <c r="K24" s="139">
        <v>42609</v>
      </c>
      <c r="L24" s="125" t="s">
        <v>154</v>
      </c>
      <c r="M24" s="147" t="s">
        <v>157</v>
      </c>
      <c r="N24" s="143"/>
      <c r="O24" s="143"/>
      <c r="P24" s="144"/>
      <c r="Q24" s="144"/>
    </row>
    <row r="25" spans="2:17" hidden="1">
      <c r="B25" s="121">
        <v>118</v>
      </c>
      <c r="C25" s="122">
        <v>42374</v>
      </c>
      <c r="D25" s="123" t="s">
        <v>167</v>
      </c>
      <c r="E25" s="123" t="s">
        <v>168</v>
      </c>
      <c r="F25" s="124" t="s">
        <v>169</v>
      </c>
      <c r="G25" s="123" t="s">
        <v>170</v>
      </c>
      <c r="H25" s="125" t="s">
        <v>171</v>
      </c>
      <c r="I25" s="125">
        <v>250</v>
      </c>
      <c r="J25" s="126">
        <v>42382</v>
      </c>
      <c r="K25" s="126">
        <v>42748</v>
      </c>
      <c r="L25" s="125" t="s">
        <v>176</v>
      </c>
      <c r="M25" s="125" t="s">
        <v>177</v>
      </c>
      <c r="N25" s="128">
        <v>12000000</v>
      </c>
      <c r="O25" s="128"/>
      <c r="P25" s="129">
        <v>4090909</v>
      </c>
      <c r="Q25" s="129">
        <f>SUM(N25:P25)</f>
        <v>16090909</v>
      </c>
    </row>
    <row r="26" spans="2:17" hidden="1">
      <c r="B26" s="138"/>
      <c r="C26" s="139"/>
      <c r="D26" s="140"/>
      <c r="E26" s="140"/>
      <c r="F26" s="141"/>
      <c r="G26" s="140"/>
      <c r="H26" s="140" t="s">
        <v>172</v>
      </c>
      <c r="I26" s="140">
        <v>250</v>
      </c>
      <c r="J26" s="139">
        <v>42382</v>
      </c>
      <c r="K26" s="139">
        <v>42748</v>
      </c>
      <c r="L26" s="140" t="s">
        <v>178</v>
      </c>
      <c r="M26" s="140" t="s">
        <v>177</v>
      </c>
      <c r="N26" s="143"/>
      <c r="O26" s="143"/>
      <c r="P26" s="144"/>
      <c r="Q26" s="144"/>
    </row>
    <row r="27" spans="2:17" hidden="1">
      <c r="B27" s="121">
        <v>123</v>
      </c>
      <c r="C27" s="122"/>
      <c r="D27" s="123" t="s">
        <v>180</v>
      </c>
      <c r="E27" s="123" t="s">
        <v>181</v>
      </c>
      <c r="F27" s="124" t="s">
        <v>187</v>
      </c>
      <c r="G27" s="123" t="s">
        <v>182</v>
      </c>
      <c r="H27" s="125" t="s">
        <v>183</v>
      </c>
      <c r="I27" s="125">
        <v>100</v>
      </c>
      <c r="J27" s="126">
        <v>42417</v>
      </c>
      <c r="K27" s="126">
        <v>42783</v>
      </c>
      <c r="L27" s="125" t="s">
        <v>184</v>
      </c>
      <c r="M27" s="135" t="s">
        <v>186</v>
      </c>
      <c r="N27" s="128">
        <v>12500000</v>
      </c>
      <c r="O27" s="128"/>
      <c r="P27" s="129">
        <v>1700000</v>
      </c>
      <c r="Q27" s="129">
        <f>SUM(N27:P27)</f>
        <v>14200000</v>
      </c>
    </row>
    <row r="28" spans="2:17" hidden="1">
      <c r="B28" s="138"/>
      <c r="C28" s="139"/>
      <c r="D28" s="140"/>
      <c r="E28" s="140"/>
      <c r="F28" s="141"/>
      <c r="G28" s="140"/>
      <c r="H28" s="125" t="s">
        <v>171</v>
      </c>
      <c r="I28" s="140">
        <v>100</v>
      </c>
      <c r="J28" s="126">
        <v>42417</v>
      </c>
      <c r="K28" s="126">
        <v>42783</v>
      </c>
      <c r="L28" s="140" t="s">
        <v>185</v>
      </c>
      <c r="M28" s="147" t="s">
        <v>186</v>
      </c>
      <c r="N28" s="143"/>
      <c r="O28" s="143"/>
      <c r="P28" s="144"/>
      <c r="Q28" s="144"/>
    </row>
    <row r="29" spans="2:17" hidden="1">
      <c r="B29" s="121">
        <v>129</v>
      </c>
      <c r="C29" s="122">
        <v>42428</v>
      </c>
      <c r="D29" s="123" t="s">
        <v>201</v>
      </c>
      <c r="E29" s="123" t="s">
        <v>202</v>
      </c>
      <c r="F29" s="124" t="s">
        <v>228</v>
      </c>
      <c r="G29" s="123" t="s">
        <v>204</v>
      </c>
      <c r="H29" s="125" t="s">
        <v>205</v>
      </c>
      <c r="I29" s="125">
        <v>500</v>
      </c>
      <c r="J29" s="139">
        <v>42466</v>
      </c>
      <c r="K29" s="139">
        <v>42831</v>
      </c>
      <c r="L29" s="125" t="s">
        <v>209</v>
      </c>
      <c r="M29" s="125" t="s">
        <v>203</v>
      </c>
      <c r="N29" s="128">
        <v>11900000</v>
      </c>
      <c r="O29" s="128"/>
      <c r="P29" s="129"/>
      <c r="Q29" s="129">
        <f>SUM(N29:P29)</f>
        <v>11900000</v>
      </c>
    </row>
    <row r="30" spans="2:17" hidden="1">
      <c r="B30" s="138"/>
      <c r="C30" s="139"/>
      <c r="D30" s="140"/>
      <c r="E30" s="140"/>
      <c r="F30" s="141"/>
      <c r="G30" s="140"/>
      <c r="H30" s="140" t="s">
        <v>206</v>
      </c>
      <c r="I30" s="140">
        <v>5</v>
      </c>
      <c r="J30" s="139">
        <v>42466</v>
      </c>
      <c r="K30" s="139">
        <v>42831</v>
      </c>
      <c r="L30" s="140" t="s">
        <v>207</v>
      </c>
      <c r="M30" s="140" t="s">
        <v>208</v>
      </c>
      <c r="N30" s="143"/>
      <c r="O30" s="143"/>
      <c r="P30" s="144"/>
      <c r="Q30" s="144"/>
    </row>
    <row r="31" spans="2:17" hidden="1">
      <c r="B31" s="121">
        <v>131</v>
      </c>
      <c r="C31" s="122">
        <v>42487</v>
      </c>
      <c r="D31" s="123" t="s">
        <v>210</v>
      </c>
      <c r="E31" s="123" t="s">
        <v>210</v>
      </c>
      <c r="F31" s="124" t="s">
        <v>211</v>
      </c>
      <c r="G31" s="123" t="s">
        <v>212</v>
      </c>
      <c r="H31" s="125" t="s">
        <v>183</v>
      </c>
      <c r="I31" s="125" t="s">
        <v>20</v>
      </c>
      <c r="J31" s="126">
        <v>42490</v>
      </c>
      <c r="K31" s="126">
        <v>42855</v>
      </c>
      <c r="L31" s="125" t="s">
        <v>173</v>
      </c>
      <c r="M31" s="135" t="s">
        <v>175</v>
      </c>
      <c r="N31" s="128">
        <v>26069434</v>
      </c>
      <c r="O31" s="128"/>
      <c r="P31" s="129">
        <v>48000000</v>
      </c>
      <c r="Q31" s="129">
        <f>SUM(N31:P31)</f>
        <v>74069434</v>
      </c>
    </row>
    <row r="32" spans="2:17" hidden="1">
      <c r="B32" s="131"/>
      <c r="C32" s="132"/>
      <c r="D32" s="133"/>
      <c r="E32" s="133"/>
      <c r="F32" s="134"/>
      <c r="G32" s="133"/>
      <c r="H32" s="125" t="s">
        <v>216</v>
      </c>
      <c r="I32" s="125" t="s">
        <v>20</v>
      </c>
      <c r="J32" s="126">
        <v>42490</v>
      </c>
      <c r="K32" s="126">
        <v>42855</v>
      </c>
      <c r="L32" s="125" t="s">
        <v>197</v>
      </c>
      <c r="M32" s="135" t="s">
        <v>175</v>
      </c>
      <c r="N32" s="136"/>
      <c r="O32" s="136"/>
      <c r="P32" s="137"/>
      <c r="Q32" s="137"/>
    </row>
    <row r="33" spans="2:17" hidden="1">
      <c r="B33" s="131"/>
      <c r="C33" s="132"/>
      <c r="D33" s="133"/>
      <c r="E33" s="133"/>
      <c r="F33" s="134"/>
      <c r="G33" s="133"/>
      <c r="H33" s="125" t="s">
        <v>25</v>
      </c>
      <c r="I33" s="125" t="s">
        <v>20</v>
      </c>
      <c r="J33" s="126">
        <v>42490</v>
      </c>
      <c r="K33" s="126">
        <v>42855</v>
      </c>
      <c r="L33" s="125" t="s">
        <v>199</v>
      </c>
      <c r="M33" s="135" t="s">
        <v>175</v>
      </c>
      <c r="N33" s="136"/>
      <c r="O33" s="136"/>
      <c r="P33" s="137"/>
      <c r="Q33" s="137"/>
    </row>
    <row r="34" spans="2:17" hidden="1">
      <c r="B34" s="131"/>
      <c r="C34" s="132"/>
      <c r="D34" s="133"/>
      <c r="E34" s="133"/>
      <c r="F34" s="134"/>
      <c r="G34" s="133"/>
      <c r="H34" s="125" t="s">
        <v>131</v>
      </c>
      <c r="I34" s="125" t="s">
        <v>20</v>
      </c>
      <c r="J34" s="126">
        <v>42490</v>
      </c>
      <c r="K34" s="126">
        <v>42855</v>
      </c>
      <c r="L34" s="125" t="s">
        <v>230</v>
      </c>
      <c r="M34" s="135" t="s">
        <v>175</v>
      </c>
      <c r="N34" s="136"/>
      <c r="O34" s="136"/>
      <c r="P34" s="137"/>
      <c r="Q34" s="137"/>
    </row>
    <row r="35" spans="2:17" hidden="1">
      <c r="B35" s="138"/>
      <c r="C35" s="139"/>
      <c r="D35" s="140"/>
      <c r="E35" s="140"/>
      <c r="F35" s="141"/>
      <c r="G35" s="140"/>
      <c r="H35" s="125" t="s">
        <v>133</v>
      </c>
      <c r="I35" s="125" t="s">
        <v>20</v>
      </c>
      <c r="J35" s="126">
        <v>42490</v>
      </c>
      <c r="K35" s="126">
        <v>42855</v>
      </c>
      <c r="L35" s="142" t="s">
        <v>215</v>
      </c>
      <c r="M35" s="135" t="s">
        <v>175</v>
      </c>
      <c r="N35" s="143"/>
      <c r="O35" s="143"/>
      <c r="P35" s="144"/>
      <c r="Q35" s="144"/>
    </row>
    <row r="36" spans="2:17" hidden="1">
      <c r="B36" s="131">
        <v>132</v>
      </c>
      <c r="C36" s="132">
        <v>42489</v>
      </c>
      <c r="D36" s="133" t="s">
        <v>254</v>
      </c>
      <c r="E36" s="133" t="s">
        <v>217</v>
      </c>
      <c r="F36" s="134" t="s">
        <v>238</v>
      </c>
      <c r="G36" s="133" t="s">
        <v>218</v>
      </c>
      <c r="H36" s="125" t="s">
        <v>219</v>
      </c>
      <c r="I36" s="140">
        <v>50</v>
      </c>
      <c r="J36" s="139">
        <v>42543</v>
      </c>
      <c r="K36" s="139">
        <v>42908</v>
      </c>
      <c r="L36" s="140" t="s">
        <v>239</v>
      </c>
      <c r="M36" s="147" t="s">
        <v>237</v>
      </c>
      <c r="N36" s="136">
        <v>40500000</v>
      </c>
      <c r="O36" s="136"/>
      <c r="P36" s="137">
        <v>22000000</v>
      </c>
      <c r="Q36" s="129">
        <f>SUM(N36:P36)-4000000</f>
        <v>58500000</v>
      </c>
    </row>
    <row r="37" spans="2:17" hidden="1">
      <c r="B37" s="131"/>
      <c r="C37" s="132"/>
      <c r="D37" s="133"/>
      <c r="E37" s="133"/>
      <c r="F37" s="134"/>
      <c r="G37" s="133"/>
      <c r="H37" s="125" t="s">
        <v>220</v>
      </c>
      <c r="I37" s="140">
        <v>250</v>
      </c>
      <c r="J37" s="139">
        <v>42543</v>
      </c>
      <c r="K37" s="139">
        <v>42908</v>
      </c>
      <c r="L37" s="140" t="s">
        <v>240</v>
      </c>
      <c r="M37" s="147" t="s">
        <v>473</v>
      </c>
      <c r="N37" s="136"/>
      <c r="O37" s="136"/>
      <c r="P37" s="137"/>
      <c r="Q37" s="137"/>
    </row>
    <row r="38" spans="2:17" hidden="1">
      <c r="B38" s="131"/>
      <c r="C38" s="132"/>
      <c r="D38" s="133"/>
      <c r="E38" s="133"/>
      <c r="F38" s="134"/>
      <c r="G38" s="133"/>
      <c r="H38" s="125" t="s">
        <v>221</v>
      </c>
      <c r="I38" s="140">
        <v>500</v>
      </c>
      <c r="J38" s="139">
        <v>42543</v>
      </c>
      <c r="K38" s="139">
        <v>42908</v>
      </c>
      <c r="L38" s="140" t="s">
        <v>241</v>
      </c>
      <c r="M38" s="147" t="s">
        <v>237</v>
      </c>
      <c r="N38" s="136"/>
      <c r="O38" s="136"/>
      <c r="P38" s="137"/>
      <c r="Q38" s="137"/>
    </row>
    <row r="39" spans="2:17" hidden="1">
      <c r="B39" s="131"/>
      <c r="C39" s="132"/>
      <c r="D39" s="133"/>
      <c r="E39" s="133"/>
      <c r="F39" s="134"/>
      <c r="G39" s="133"/>
      <c r="H39" s="125" t="s">
        <v>222</v>
      </c>
      <c r="I39" s="140">
        <v>500</v>
      </c>
      <c r="J39" s="139">
        <v>42543</v>
      </c>
      <c r="K39" s="139">
        <v>42908</v>
      </c>
      <c r="L39" s="140" t="s">
        <v>475</v>
      </c>
      <c r="M39" s="147" t="s">
        <v>237</v>
      </c>
      <c r="N39" s="136"/>
      <c r="O39" s="136"/>
      <c r="P39" s="137"/>
      <c r="Q39" s="137"/>
    </row>
    <row r="40" spans="2:17" hidden="1">
      <c r="B40" s="131"/>
      <c r="C40" s="132"/>
      <c r="D40" s="133"/>
      <c r="E40" s="133"/>
      <c r="F40" s="134"/>
      <c r="G40" s="133"/>
      <c r="H40" s="125" t="s">
        <v>223</v>
      </c>
      <c r="I40" s="140">
        <v>500</v>
      </c>
      <c r="J40" s="139">
        <v>42543</v>
      </c>
      <c r="K40" s="139">
        <v>42908</v>
      </c>
      <c r="L40" s="140" t="s">
        <v>242</v>
      </c>
      <c r="M40" s="147" t="s">
        <v>237</v>
      </c>
      <c r="N40" s="136"/>
      <c r="O40" s="136"/>
      <c r="P40" s="137"/>
      <c r="Q40" s="137"/>
    </row>
    <row r="41" spans="2:17" hidden="1">
      <c r="B41" s="131"/>
      <c r="C41" s="132"/>
      <c r="D41" s="133"/>
      <c r="E41" s="133"/>
      <c r="F41" s="134"/>
      <c r="G41" s="133"/>
      <c r="H41" s="148" t="s">
        <v>224</v>
      </c>
      <c r="I41" s="149">
        <v>50</v>
      </c>
      <c r="J41" s="150">
        <v>42543</v>
      </c>
      <c r="K41" s="150">
        <v>42908</v>
      </c>
      <c r="L41" s="149" t="s">
        <v>249</v>
      </c>
      <c r="M41" s="151" t="s">
        <v>250</v>
      </c>
      <c r="N41" s="136"/>
      <c r="O41" s="136"/>
      <c r="P41" s="137"/>
      <c r="Q41" s="137"/>
    </row>
    <row r="42" spans="2:17" hidden="1">
      <c r="B42" s="131"/>
      <c r="C42" s="132"/>
      <c r="D42" s="133"/>
      <c r="E42" s="133"/>
      <c r="F42" s="134"/>
      <c r="G42" s="133"/>
      <c r="H42" s="148" t="s">
        <v>225</v>
      </c>
      <c r="I42" s="149">
        <v>50</v>
      </c>
      <c r="J42" s="150">
        <v>42543</v>
      </c>
      <c r="K42" s="150">
        <v>42908</v>
      </c>
      <c r="L42" s="149" t="s">
        <v>251</v>
      </c>
      <c r="M42" s="151" t="s">
        <v>474</v>
      </c>
      <c r="N42" s="136"/>
      <c r="O42" s="136"/>
      <c r="P42" s="137"/>
      <c r="Q42" s="137"/>
    </row>
    <row r="43" spans="2:17" hidden="1">
      <c r="B43" s="131"/>
      <c r="C43" s="132"/>
      <c r="D43" s="133"/>
      <c r="E43" s="133"/>
      <c r="F43" s="134"/>
      <c r="G43" s="133"/>
      <c r="H43" s="148" t="s">
        <v>226</v>
      </c>
      <c r="I43" s="149">
        <v>50</v>
      </c>
      <c r="J43" s="150">
        <v>42543</v>
      </c>
      <c r="K43" s="150">
        <v>42908</v>
      </c>
      <c r="L43" s="149" t="s">
        <v>252</v>
      </c>
      <c r="M43" s="151" t="s">
        <v>237</v>
      </c>
      <c r="N43" s="136"/>
      <c r="O43" s="136"/>
      <c r="P43" s="137"/>
      <c r="Q43" s="137"/>
    </row>
    <row r="44" spans="2:17" hidden="1">
      <c r="B44" s="131"/>
      <c r="C44" s="132"/>
      <c r="D44" s="133"/>
      <c r="E44" s="133"/>
      <c r="F44" s="134"/>
      <c r="G44" s="133"/>
      <c r="H44" s="185" t="s">
        <v>227</v>
      </c>
      <c r="I44" s="164">
        <v>50</v>
      </c>
      <c r="J44" s="155">
        <v>42543</v>
      </c>
      <c r="K44" s="155">
        <v>42908</v>
      </c>
      <c r="L44" s="164" t="s">
        <v>253</v>
      </c>
      <c r="M44" s="205" t="s">
        <v>237</v>
      </c>
      <c r="N44" s="136"/>
      <c r="O44" s="136"/>
      <c r="P44" s="137"/>
      <c r="Q44" s="137"/>
    </row>
    <row r="45" spans="2:17" hidden="1">
      <c r="B45" s="121">
        <v>140</v>
      </c>
      <c r="C45" s="122">
        <v>42543</v>
      </c>
      <c r="D45" s="123" t="s">
        <v>243</v>
      </c>
      <c r="E45" s="123" t="s">
        <v>243</v>
      </c>
      <c r="F45" s="124" t="s">
        <v>244</v>
      </c>
      <c r="G45" s="123" t="s">
        <v>245</v>
      </c>
      <c r="H45" s="125" t="s">
        <v>246</v>
      </c>
      <c r="I45" s="125"/>
      <c r="J45" s="126"/>
      <c r="K45" s="126"/>
      <c r="L45" s="125"/>
      <c r="M45" s="125"/>
      <c r="N45" s="128"/>
      <c r="O45" s="128">
        <v>6000000</v>
      </c>
      <c r="P45" s="129"/>
      <c r="Q45" s="129">
        <f>SUM(N45:P45)</f>
        <v>6000000</v>
      </c>
    </row>
    <row r="46" spans="2:17" hidden="1">
      <c r="B46" s="131"/>
      <c r="C46" s="132"/>
      <c r="D46" s="133"/>
      <c r="E46" s="133"/>
      <c r="F46" s="134"/>
      <c r="G46" s="133"/>
      <c r="H46" s="140" t="s">
        <v>247</v>
      </c>
      <c r="I46" s="140"/>
      <c r="J46" s="139"/>
      <c r="K46" s="139"/>
      <c r="L46" s="140"/>
      <c r="M46" s="140"/>
      <c r="N46" s="136"/>
      <c r="O46" s="136"/>
      <c r="P46" s="137"/>
      <c r="Q46" s="137"/>
    </row>
    <row r="47" spans="2:17" hidden="1">
      <c r="B47" s="138"/>
      <c r="C47" s="139"/>
      <c r="D47" s="140"/>
      <c r="E47" s="140"/>
      <c r="F47" s="141"/>
      <c r="G47" s="140"/>
      <c r="H47" s="125" t="s">
        <v>248</v>
      </c>
      <c r="I47" s="140"/>
      <c r="J47" s="139"/>
      <c r="K47" s="139"/>
      <c r="L47" s="140"/>
      <c r="M47" s="140"/>
      <c r="N47" s="143"/>
      <c r="O47" s="143"/>
      <c r="P47" s="144"/>
      <c r="Q47" s="144"/>
    </row>
    <row r="48" spans="2:17" hidden="1">
      <c r="B48" s="121">
        <v>144</v>
      </c>
      <c r="C48" s="122">
        <v>42572</v>
      </c>
      <c r="D48" s="123" t="s">
        <v>260</v>
      </c>
      <c r="E48" s="123" t="s">
        <v>261</v>
      </c>
      <c r="F48" s="124" t="s">
        <v>262</v>
      </c>
      <c r="G48" s="123" t="s">
        <v>263</v>
      </c>
      <c r="H48" s="125" t="s">
        <v>264</v>
      </c>
      <c r="I48" s="125">
        <v>25</v>
      </c>
      <c r="J48" s="126">
        <v>42546</v>
      </c>
      <c r="K48" s="126">
        <v>42911</v>
      </c>
      <c r="L48" s="125" t="s">
        <v>269</v>
      </c>
      <c r="M48" s="135" t="s">
        <v>272</v>
      </c>
      <c r="N48" s="128">
        <v>3800000</v>
      </c>
      <c r="O48" s="128"/>
      <c r="P48" s="129">
        <v>2500000</v>
      </c>
      <c r="Q48" s="129">
        <f>SUM(N48:P48)</f>
        <v>6300000</v>
      </c>
    </row>
    <row r="49" spans="2:17" hidden="1">
      <c r="B49" s="131"/>
      <c r="C49" s="132"/>
      <c r="D49" s="133"/>
      <c r="E49" s="133"/>
      <c r="F49" s="134"/>
      <c r="G49" s="133"/>
      <c r="H49" s="140" t="s">
        <v>265</v>
      </c>
      <c r="I49" s="140">
        <v>25</v>
      </c>
      <c r="J49" s="126">
        <v>42546</v>
      </c>
      <c r="K49" s="126">
        <v>42911</v>
      </c>
      <c r="L49" s="140" t="s">
        <v>270</v>
      </c>
      <c r="M49" s="135" t="s">
        <v>272</v>
      </c>
      <c r="N49" s="136"/>
      <c r="O49" s="136"/>
      <c r="P49" s="137"/>
      <c r="Q49" s="137"/>
    </row>
    <row r="50" spans="2:17" hidden="1">
      <c r="B50" s="138"/>
      <c r="C50" s="139"/>
      <c r="D50" s="140"/>
      <c r="E50" s="140"/>
      <c r="F50" s="141"/>
      <c r="G50" s="140"/>
      <c r="H50" s="140" t="s">
        <v>266</v>
      </c>
      <c r="I50" s="140">
        <v>10</v>
      </c>
      <c r="J50" s="126">
        <v>42546</v>
      </c>
      <c r="K50" s="126">
        <v>42911</v>
      </c>
      <c r="L50" s="140" t="s">
        <v>271</v>
      </c>
      <c r="M50" s="135" t="s">
        <v>272</v>
      </c>
      <c r="N50" s="143"/>
      <c r="O50" s="143"/>
      <c r="P50" s="144"/>
      <c r="Q50" s="144"/>
    </row>
    <row r="51" spans="2:17" hidden="1">
      <c r="B51" s="131">
        <v>145</v>
      </c>
      <c r="C51" s="132">
        <v>42562</v>
      </c>
      <c r="D51" s="133" t="s">
        <v>273</v>
      </c>
      <c r="E51" s="133" t="s">
        <v>274</v>
      </c>
      <c r="F51" s="134" t="s">
        <v>275</v>
      </c>
      <c r="G51" s="133" t="s">
        <v>276</v>
      </c>
      <c r="H51" s="140" t="s">
        <v>280</v>
      </c>
      <c r="I51" s="125" t="s">
        <v>20</v>
      </c>
      <c r="J51" s="139">
        <v>42551</v>
      </c>
      <c r="K51" s="139">
        <v>43220</v>
      </c>
      <c r="L51" s="140" t="s">
        <v>279</v>
      </c>
      <c r="M51" s="147" t="s">
        <v>24</v>
      </c>
      <c r="N51" s="136">
        <v>38700000</v>
      </c>
      <c r="O51" s="136"/>
      <c r="P51" s="137"/>
      <c r="Q51" s="129">
        <f>SUM(N51:P51)</f>
        <v>38700000</v>
      </c>
    </row>
    <row r="52" spans="2:17" hidden="1">
      <c r="B52" s="131"/>
      <c r="C52" s="132"/>
      <c r="D52" s="133"/>
      <c r="E52" s="133"/>
      <c r="F52" s="134"/>
      <c r="G52" s="133"/>
      <c r="H52" s="140" t="s">
        <v>285</v>
      </c>
      <c r="I52" s="125" t="s">
        <v>20</v>
      </c>
      <c r="J52" s="139">
        <v>42551</v>
      </c>
      <c r="K52" s="139">
        <v>43220</v>
      </c>
      <c r="L52" s="140" t="s">
        <v>281</v>
      </c>
      <c r="M52" s="147" t="s">
        <v>287</v>
      </c>
      <c r="N52" s="136"/>
      <c r="O52" s="136"/>
      <c r="P52" s="137"/>
      <c r="Q52" s="137"/>
    </row>
    <row r="53" spans="2:17" hidden="1">
      <c r="B53" s="131"/>
      <c r="C53" s="132"/>
      <c r="D53" s="133"/>
      <c r="E53" s="133"/>
      <c r="F53" s="134"/>
      <c r="G53" s="133"/>
      <c r="H53" s="140" t="s">
        <v>282</v>
      </c>
      <c r="I53" s="125" t="s">
        <v>20</v>
      </c>
      <c r="J53" s="139">
        <v>42551</v>
      </c>
      <c r="K53" s="139">
        <v>43220</v>
      </c>
      <c r="L53" s="140" t="s">
        <v>283</v>
      </c>
      <c r="M53" s="147" t="s">
        <v>287</v>
      </c>
      <c r="N53" s="136"/>
      <c r="O53" s="136"/>
      <c r="P53" s="137"/>
      <c r="Q53" s="137"/>
    </row>
    <row r="54" spans="2:17" hidden="1">
      <c r="B54" s="138"/>
      <c r="C54" s="139"/>
      <c r="D54" s="140"/>
      <c r="E54" s="140"/>
      <c r="F54" s="141"/>
      <c r="G54" s="140"/>
      <c r="H54" s="140" t="s">
        <v>284</v>
      </c>
      <c r="I54" s="125" t="s">
        <v>20</v>
      </c>
      <c r="J54" s="139">
        <v>42551</v>
      </c>
      <c r="K54" s="139">
        <v>43220</v>
      </c>
      <c r="L54" s="140" t="s">
        <v>286</v>
      </c>
      <c r="M54" s="147" t="s">
        <v>287</v>
      </c>
      <c r="N54" s="143"/>
      <c r="O54" s="143"/>
      <c r="P54" s="144"/>
      <c r="Q54" s="144"/>
    </row>
    <row r="55" spans="2:17" hidden="1">
      <c r="B55" s="121">
        <v>155</v>
      </c>
      <c r="C55" s="122">
        <v>42622</v>
      </c>
      <c r="D55" s="123" t="s">
        <v>297</v>
      </c>
      <c r="E55" s="123" t="s">
        <v>298</v>
      </c>
      <c r="F55" s="124" t="s">
        <v>300</v>
      </c>
      <c r="G55" s="123" t="s">
        <v>299</v>
      </c>
      <c r="H55" s="125" t="s">
        <v>301</v>
      </c>
      <c r="I55" s="125">
        <v>50</v>
      </c>
      <c r="J55" s="126">
        <v>42645</v>
      </c>
      <c r="K55" s="126">
        <v>43010</v>
      </c>
      <c r="L55" s="125" t="s">
        <v>305</v>
      </c>
      <c r="M55" s="135" t="s">
        <v>307</v>
      </c>
      <c r="N55" s="128">
        <v>6200000</v>
      </c>
      <c r="O55" s="128"/>
      <c r="P55" s="129">
        <v>2800000</v>
      </c>
      <c r="Q55" s="129">
        <f>SUM(N55:P55)</f>
        <v>9000000</v>
      </c>
    </row>
    <row r="56" spans="2:17" hidden="1">
      <c r="B56" s="138"/>
      <c r="C56" s="139"/>
      <c r="D56" s="140"/>
      <c r="E56" s="140"/>
      <c r="F56" s="141"/>
      <c r="G56" s="140"/>
      <c r="H56" s="140" t="s">
        <v>302</v>
      </c>
      <c r="I56" s="140">
        <v>50</v>
      </c>
      <c r="J56" s="126">
        <v>42645</v>
      </c>
      <c r="K56" s="126">
        <v>43010</v>
      </c>
      <c r="L56" s="140" t="s">
        <v>306</v>
      </c>
      <c r="M56" s="135" t="s">
        <v>307</v>
      </c>
      <c r="N56" s="143"/>
      <c r="O56" s="143"/>
      <c r="P56" s="144"/>
      <c r="Q56" s="144"/>
    </row>
    <row r="57" spans="2:17" hidden="1">
      <c r="B57" s="152">
        <v>156</v>
      </c>
      <c r="C57" s="126">
        <v>42641</v>
      </c>
      <c r="D57" s="125" t="s">
        <v>210</v>
      </c>
      <c r="E57" s="125" t="s">
        <v>304</v>
      </c>
      <c r="F57" s="153" t="s">
        <v>288</v>
      </c>
      <c r="G57" s="125" t="s">
        <v>15</v>
      </c>
      <c r="H57" s="125" t="s">
        <v>289</v>
      </c>
      <c r="I57" s="125" t="s">
        <v>20</v>
      </c>
      <c r="J57" s="126">
        <v>42645</v>
      </c>
      <c r="K57" s="126">
        <v>43010</v>
      </c>
      <c r="L57" s="125" t="s">
        <v>309</v>
      </c>
      <c r="M57" s="135" t="s">
        <v>308</v>
      </c>
      <c r="N57" s="154">
        <v>15000000</v>
      </c>
      <c r="O57" s="154"/>
      <c r="P57" s="146"/>
      <c r="Q57" s="146">
        <f>SUM(N57:P57)</f>
        <v>15000000</v>
      </c>
    </row>
    <row r="58" spans="2:17" hidden="1">
      <c r="B58" s="131">
        <v>157</v>
      </c>
      <c r="C58" s="132">
        <v>42664</v>
      </c>
      <c r="D58" s="133" t="s">
        <v>311</v>
      </c>
      <c r="E58" s="133" t="s">
        <v>312</v>
      </c>
      <c r="F58" s="134" t="s">
        <v>314</v>
      </c>
      <c r="G58" s="133" t="s">
        <v>313</v>
      </c>
      <c r="H58" s="166" t="s">
        <v>219</v>
      </c>
      <c r="I58" s="140">
        <v>50</v>
      </c>
      <c r="J58" s="139">
        <v>42714</v>
      </c>
      <c r="K58" s="139">
        <v>43100</v>
      </c>
      <c r="L58" s="140" t="s">
        <v>341</v>
      </c>
      <c r="M58" s="140" t="s">
        <v>340</v>
      </c>
      <c r="N58" s="136">
        <v>13800000</v>
      </c>
      <c r="O58" s="136"/>
      <c r="P58" s="137">
        <v>50000000</v>
      </c>
      <c r="Q58" s="129">
        <f>SUM(N58:P58)</f>
        <v>63800000</v>
      </c>
    </row>
    <row r="59" spans="2:17" hidden="1">
      <c r="B59" s="131"/>
      <c r="C59" s="132"/>
      <c r="D59" s="133"/>
      <c r="E59" s="133"/>
      <c r="F59" s="134"/>
      <c r="G59" s="133"/>
      <c r="H59" s="166" t="s">
        <v>221</v>
      </c>
      <c r="I59" s="140">
        <v>50</v>
      </c>
      <c r="J59" s="139">
        <v>42714</v>
      </c>
      <c r="K59" s="139">
        <v>43100</v>
      </c>
      <c r="L59" s="140" t="s">
        <v>342</v>
      </c>
      <c r="M59" s="140" t="s">
        <v>340</v>
      </c>
      <c r="N59" s="136"/>
      <c r="O59" s="136"/>
      <c r="P59" s="137"/>
      <c r="Q59" s="137"/>
    </row>
    <row r="60" spans="2:17" hidden="1">
      <c r="B60" s="131"/>
      <c r="C60" s="132"/>
      <c r="D60" s="133"/>
      <c r="E60" s="133"/>
      <c r="F60" s="134"/>
      <c r="G60" s="133"/>
      <c r="H60" s="162" t="s">
        <v>396</v>
      </c>
      <c r="I60" s="140">
        <v>50</v>
      </c>
      <c r="J60" s="139">
        <v>42714</v>
      </c>
      <c r="K60" s="139">
        <v>43100</v>
      </c>
      <c r="L60" s="140" t="s">
        <v>343</v>
      </c>
      <c r="M60" s="140" t="s">
        <v>340</v>
      </c>
      <c r="N60" s="136"/>
      <c r="O60" s="136"/>
      <c r="P60" s="137"/>
      <c r="Q60" s="137"/>
    </row>
    <row r="61" spans="2:17" hidden="1">
      <c r="B61" s="131"/>
      <c r="C61" s="132"/>
      <c r="D61" s="133"/>
      <c r="E61" s="133"/>
      <c r="F61" s="134"/>
      <c r="G61" s="133"/>
      <c r="H61" s="162" t="s">
        <v>397</v>
      </c>
      <c r="I61" s="140">
        <v>50</v>
      </c>
      <c r="J61" s="139">
        <v>42714</v>
      </c>
      <c r="K61" s="139">
        <v>43100</v>
      </c>
      <c r="L61" s="140" t="s">
        <v>345</v>
      </c>
      <c r="M61" s="140" t="s">
        <v>340</v>
      </c>
      <c r="N61" s="136"/>
      <c r="O61" s="136"/>
      <c r="P61" s="137"/>
      <c r="Q61" s="137"/>
    </row>
    <row r="62" spans="2:17" hidden="1">
      <c r="B62" s="138"/>
      <c r="C62" s="139"/>
      <c r="D62" s="140"/>
      <c r="E62" s="140"/>
      <c r="F62" s="141"/>
      <c r="G62" s="140"/>
      <c r="H62" s="162" t="s">
        <v>398</v>
      </c>
      <c r="I62" s="140">
        <v>10</v>
      </c>
      <c r="J62" s="139">
        <v>42714</v>
      </c>
      <c r="K62" s="139">
        <v>43100</v>
      </c>
      <c r="L62" s="140" t="s">
        <v>344</v>
      </c>
      <c r="M62" s="140" t="s">
        <v>340</v>
      </c>
      <c r="N62" s="143"/>
      <c r="O62" s="143"/>
      <c r="P62" s="144"/>
      <c r="Q62" s="144"/>
    </row>
    <row r="63" spans="2:17" hidden="1">
      <c r="B63" s="152">
        <v>164</v>
      </c>
      <c r="C63" s="126">
        <v>42702</v>
      </c>
      <c r="D63" s="125" t="s">
        <v>325</v>
      </c>
      <c r="E63" s="125" t="s">
        <v>326</v>
      </c>
      <c r="F63" s="153" t="s">
        <v>327</v>
      </c>
      <c r="G63" s="125" t="s">
        <v>328</v>
      </c>
      <c r="H63" s="125" t="s">
        <v>329</v>
      </c>
      <c r="I63" s="125">
        <v>100</v>
      </c>
      <c r="J63" s="126">
        <v>42718</v>
      </c>
      <c r="K63" s="126">
        <v>43083</v>
      </c>
      <c r="L63" s="125" t="s">
        <v>354</v>
      </c>
      <c r="M63" s="135" t="s">
        <v>355</v>
      </c>
      <c r="N63" s="154">
        <v>7500000</v>
      </c>
      <c r="O63" s="154"/>
      <c r="P63" s="146">
        <v>1000000</v>
      </c>
      <c r="Q63" s="146">
        <f>SUM(N63:P63)</f>
        <v>8500000</v>
      </c>
    </row>
    <row r="64" spans="2:17" hidden="1">
      <c r="B64" s="131">
        <v>165</v>
      </c>
      <c r="C64" s="132">
        <v>42697</v>
      </c>
      <c r="D64" s="133" t="s">
        <v>330</v>
      </c>
      <c r="E64" s="133" t="s">
        <v>331</v>
      </c>
      <c r="F64" s="134" t="s">
        <v>332</v>
      </c>
      <c r="G64" s="133" t="s">
        <v>324</v>
      </c>
      <c r="H64" s="125" t="s">
        <v>219</v>
      </c>
      <c r="I64" s="140">
        <v>100</v>
      </c>
      <c r="J64" s="139">
        <v>42715</v>
      </c>
      <c r="K64" s="139">
        <v>43080</v>
      </c>
      <c r="L64" s="140" t="s">
        <v>346</v>
      </c>
      <c r="M64" s="140" t="s">
        <v>348</v>
      </c>
      <c r="N64" s="136">
        <v>16500000</v>
      </c>
      <c r="O64" s="136"/>
      <c r="P64" s="137"/>
      <c r="Q64" s="129">
        <f>SUM(N64:P64)</f>
        <v>16500000</v>
      </c>
    </row>
    <row r="65" spans="2:17" hidden="1">
      <c r="B65" s="138"/>
      <c r="C65" s="139"/>
      <c r="D65" s="140"/>
      <c r="E65" s="140"/>
      <c r="F65" s="141"/>
      <c r="G65" s="140"/>
      <c r="H65" s="125" t="s">
        <v>221</v>
      </c>
      <c r="I65" s="140">
        <v>100</v>
      </c>
      <c r="J65" s="139">
        <v>42715</v>
      </c>
      <c r="K65" s="139">
        <v>43080</v>
      </c>
      <c r="L65" s="140" t="s">
        <v>347</v>
      </c>
      <c r="M65" s="140" t="s">
        <v>348</v>
      </c>
      <c r="N65" s="143"/>
      <c r="O65" s="143"/>
      <c r="P65" s="144"/>
      <c r="Q65" s="144"/>
    </row>
    <row r="66" spans="2:17" hidden="1">
      <c r="B66" s="131">
        <v>168</v>
      </c>
      <c r="C66" s="132">
        <v>42710</v>
      </c>
      <c r="D66" s="133" t="s">
        <v>336</v>
      </c>
      <c r="E66" s="133" t="s">
        <v>353</v>
      </c>
      <c r="F66" s="134" t="s">
        <v>337</v>
      </c>
      <c r="G66" s="133" t="s">
        <v>338</v>
      </c>
      <c r="H66" s="125" t="s">
        <v>219</v>
      </c>
      <c r="I66" s="140">
        <v>50</v>
      </c>
      <c r="J66" s="139">
        <v>42717</v>
      </c>
      <c r="K66" s="139">
        <v>43082</v>
      </c>
      <c r="L66" s="140" t="s">
        <v>349</v>
      </c>
      <c r="M66" s="147" t="s">
        <v>352</v>
      </c>
      <c r="N66" s="136">
        <v>8600000</v>
      </c>
      <c r="O66" s="136"/>
      <c r="P66" s="137">
        <v>4000000</v>
      </c>
      <c r="Q66" s="129">
        <f>SUM(N66:P66)</f>
        <v>12600000</v>
      </c>
    </row>
    <row r="67" spans="2:17" hidden="1">
      <c r="B67" s="131"/>
      <c r="C67" s="132"/>
      <c r="D67" s="133"/>
      <c r="E67" s="133"/>
      <c r="F67" s="134"/>
      <c r="G67" s="133"/>
      <c r="H67" s="125" t="s">
        <v>221</v>
      </c>
      <c r="I67" s="140">
        <v>50</v>
      </c>
      <c r="J67" s="139">
        <v>42717</v>
      </c>
      <c r="K67" s="139">
        <v>43082</v>
      </c>
      <c r="L67" s="140" t="s">
        <v>350</v>
      </c>
      <c r="M67" s="147" t="s">
        <v>352</v>
      </c>
      <c r="N67" s="136"/>
      <c r="O67" s="136"/>
      <c r="P67" s="137"/>
      <c r="Q67" s="137"/>
    </row>
    <row r="68" spans="2:17" hidden="1">
      <c r="B68" s="138"/>
      <c r="C68" s="139"/>
      <c r="D68" s="140"/>
      <c r="E68" s="140"/>
      <c r="F68" s="141"/>
      <c r="G68" s="140"/>
      <c r="H68" s="140" t="s">
        <v>284</v>
      </c>
      <c r="I68" s="140">
        <v>50</v>
      </c>
      <c r="J68" s="139">
        <v>42717</v>
      </c>
      <c r="K68" s="139">
        <v>43082</v>
      </c>
      <c r="L68" s="140" t="s">
        <v>351</v>
      </c>
      <c r="M68" s="147" t="s">
        <v>352</v>
      </c>
      <c r="N68" s="143"/>
      <c r="O68" s="143"/>
      <c r="P68" s="144"/>
      <c r="Q68" s="144"/>
    </row>
    <row r="69" spans="2:17" hidden="1">
      <c r="B69" s="121">
        <v>170</v>
      </c>
      <c r="C69" s="122">
        <v>42719</v>
      </c>
      <c r="D69" s="123" t="s">
        <v>362</v>
      </c>
      <c r="E69" s="123" t="s">
        <v>362</v>
      </c>
      <c r="F69" s="124" t="s">
        <v>477</v>
      </c>
      <c r="G69" s="123" t="s">
        <v>372</v>
      </c>
      <c r="H69" s="125" t="s">
        <v>221</v>
      </c>
      <c r="I69" s="125">
        <v>500</v>
      </c>
      <c r="J69" s="126">
        <v>42746</v>
      </c>
      <c r="K69" s="126">
        <v>43195</v>
      </c>
      <c r="L69" s="125" t="s">
        <v>378</v>
      </c>
      <c r="M69" s="135" t="s">
        <v>377</v>
      </c>
      <c r="N69" s="128">
        <v>45125000</v>
      </c>
      <c r="O69" s="128"/>
      <c r="P69" s="129">
        <v>35000000</v>
      </c>
      <c r="Q69" s="129">
        <f>SUM(N69:P69)</f>
        <v>80125000</v>
      </c>
    </row>
    <row r="70" spans="2:17" hidden="1">
      <c r="B70" s="131"/>
      <c r="C70" s="132"/>
      <c r="D70" s="133"/>
      <c r="E70" s="133"/>
      <c r="F70" s="134"/>
      <c r="G70" s="133"/>
      <c r="H70" s="140" t="s">
        <v>364</v>
      </c>
      <c r="I70" s="140">
        <v>500</v>
      </c>
      <c r="J70" s="126">
        <v>42746</v>
      </c>
      <c r="K70" s="126">
        <v>43195</v>
      </c>
      <c r="L70" s="140" t="s">
        <v>379</v>
      </c>
      <c r="M70" s="135" t="s">
        <v>377</v>
      </c>
      <c r="N70" s="136"/>
      <c r="O70" s="136"/>
      <c r="P70" s="137"/>
      <c r="Q70" s="137"/>
    </row>
    <row r="71" spans="2:17" hidden="1">
      <c r="B71" s="131"/>
      <c r="C71" s="132"/>
      <c r="D71" s="133"/>
      <c r="E71" s="133"/>
      <c r="F71" s="134"/>
      <c r="G71" s="133"/>
      <c r="H71" s="140" t="s">
        <v>492</v>
      </c>
      <c r="I71" s="140">
        <v>500</v>
      </c>
      <c r="J71" s="126">
        <v>42746</v>
      </c>
      <c r="K71" s="126">
        <v>43195</v>
      </c>
      <c r="L71" s="140" t="s">
        <v>380</v>
      </c>
      <c r="M71" s="135" t="s">
        <v>377</v>
      </c>
      <c r="N71" s="136"/>
      <c r="O71" s="136"/>
      <c r="P71" s="137"/>
      <c r="Q71" s="137"/>
    </row>
    <row r="72" spans="2:17" hidden="1">
      <c r="B72" s="131"/>
      <c r="C72" s="132"/>
      <c r="D72" s="133"/>
      <c r="E72" s="133"/>
      <c r="F72" s="134"/>
      <c r="G72" s="133"/>
      <c r="H72" s="140" t="s">
        <v>363</v>
      </c>
      <c r="I72" s="140">
        <v>500</v>
      </c>
      <c r="J72" s="126">
        <v>42746</v>
      </c>
      <c r="K72" s="126">
        <v>43195</v>
      </c>
      <c r="L72" s="140" t="s">
        <v>381</v>
      </c>
      <c r="M72" s="170" t="s">
        <v>371</v>
      </c>
      <c r="N72" s="136"/>
      <c r="O72" s="136"/>
      <c r="P72" s="137"/>
      <c r="Q72" s="137"/>
    </row>
    <row r="73" spans="2:17" hidden="1">
      <c r="B73" s="138"/>
      <c r="C73" s="139"/>
      <c r="D73" s="140"/>
      <c r="E73" s="140"/>
      <c r="F73" s="141"/>
      <c r="G73" s="140"/>
      <c r="H73" s="140" t="s">
        <v>489</v>
      </c>
      <c r="I73" s="140">
        <v>500</v>
      </c>
      <c r="J73" s="126">
        <v>42746</v>
      </c>
      <c r="K73" s="126">
        <v>43195</v>
      </c>
      <c r="L73" s="140" t="s">
        <v>382</v>
      </c>
      <c r="M73" s="135" t="s">
        <v>377</v>
      </c>
      <c r="N73" s="143"/>
      <c r="O73" s="143"/>
      <c r="P73" s="144"/>
      <c r="Q73" s="144"/>
    </row>
    <row r="74" spans="2:17" hidden="1">
      <c r="B74" s="121">
        <v>173</v>
      </c>
      <c r="C74" s="122">
        <v>42737</v>
      </c>
      <c r="D74" s="123" t="s">
        <v>358</v>
      </c>
      <c r="E74" s="123" t="s">
        <v>358</v>
      </c>
      <c r="F74" s="124" t="s">
        <v>359</v>
      </c>
      <c r="G74" s="123" t="s">
        <v>360</v>
      </c>
      <c r="H74" s="125" t="s">
        <v>219</v>
      </c>
      <c r="I74" s="125">
        <v>100</v>
      </c>
      <c r="J74" s="126">
        <v>42750</v>
      </c>
      <c r="K74" s="126">
        <v>43115</v>
      </c>
      <c r="L74" s="125" t="s">
        <v>374</v>
      </c>
      <c r="M74" s="135" t="s">
        <v>373</v>
      </c>
      <c r="N74" s="128">
        <v>13270000</v>
      </c>
      <c r="O74" s="128"/>
      <c r="P74" s="129"/>
      <c r="Q74" s="129">
        <f>SUM(N74:P74)</f>
        <v>13270000</v>
      </c>
    </row>
    <row r="75" spans="2:17" hidden="1">
      <c r="B75" s="131"/>
      <c r="C75" s="132"/>
      <c r="D75" s="133"/>
      <c r="E75" s="133"/>
      <c r="F75" s="134"/>
      <c r="G75" s="133"/>
      <c r="H75" s="125" t="s">
        <v>221</v>
      </c>
      <c r="I75" s="140">
        <v>100</v>
      </c>
      <c r="J75" s="126">
        <v>42750</v>
      </c>
      <c r="K75" s="126">
        <v>43115</v>
      </c>
      <c r="L75" s="140" t="s">
        <v>375</v>
      </c>
      <c r="M75" s="135" t="s">
        <v>373</v>
      </c>
      <c r="N75" s="136"/>
      <c r="O75" s="136"/>
      <c r="P75" s="137"/>
      <c r="Q75" s="137"/>
    </row>
    <row r="76" spans="2:17" hidden="1">
      <c r="B76" s="138"/>
      <c r="C76" s="139"/>
      <c r="D76" s="140"/>
      <c r="E76" s="140"/>
      <c r="F76" s="141"/>
      <c r="G76" s="140"/>
      <c r="H76" s="140" t="s">
        <v>361</v>
      </c>
      <c r="I76" s="140">
        <v>3</v>
      </c>
      <c r="J76" s="126">
        <v>42750</v>
      </c>
      <c r="K76" s="126">
        <v>43115</v>
      </c>
      <c r="L76" s="140" t="s">
        <v>376</v>
      </c>
      <c r="M76" s="135" t="s">
        <v>373</v>
      </c>
      <c r="N76" s="143"/>
      <c r="O76" s="143"/>
      <c r="P76" s="144"/>
      <c r="Q76" s="144"/>
    </row>
    <row r="77" spans="2:17" hidden="1">
      <c r="B77" s="152">
        <v>178</v>
      </c>
      <c r="C77" s="126">
        <v>42769</v>
      </c>
      <c r="D77" s="125" t="s">
        <v>383</v>
      </c>
      <c r="E77" s="125" t="s">
        <v>383</v>
      </c>
      <c r="F77" s="153" t="s">
        <v>384</v>
      </c>
      <c r="G77" s="125" t="s">
        <v>385</v>
      </c>
      <c r="H77" s="125" t="s">
        <v>302</v>
      </c>
      <c r="I77" s="125">
        <v>100</v>
      </c>
      <c r="J77" s="126">
        <v>42774</v>
      </c>
      <c r="K77" s="126">
        <v>43139</v>
      </c>
      <c r="L77" s="125" t="s">
        <v>393</v>
      </c>
      <c r="M77" s="135" t="s">
        <v>303</v>
      </c>
      <c r="N77" s="154">
        <v>4400000</v>
      </c>
      <c r="O77" s="154"/>
      <c r="P77" s="146"/>
      <c r="Q77" s="146">
        <f>SUM(N77:P77)</f>
        <v>4400000</v>
      </c>
    </row>
    <row r="78" spans="2:17" hidden="1">
      <c r="B78" s="152">
        <v>181</v>
      </c>
      <c r="C78" s="126">
        <v>42800</v>
      </c>
      <c r="D78" s="125" t="s">
        <v>27</v>
      </c>
      <c r="E78" s="125" t="s">
        <v>353</v>
      </c>
      <c r="F78" s="153" t="s">
        <v>399</v>
      </c>
      <c r="G78" s="125" t="s">
        <v>400</v>
      </c>
      <c r="H78" s="125" t="s">
        <v>401</v>
      </c>
      <c r="I78" s="125">
        <v>50</v>
      </c>
      <c r="J78" s="126">
        <v>42803</v>
      </c>
      <c r="K78" s="126">
        <v>43168</v>
      </c>
      <c r="L78" s="125" t="s">
        <v>402</v>
      </c>
      <c r="M78" s="147" t="s">
        <v>339</v>
      </c>
      <c r="N78" s="154">
        <v>300000</v>
      </c>
      <c r="O78" s="154"/>
      <c r="P78" s="146"/>
      <c r="Q78" s="146">
        <f>SUM(N78:P78)</f>
        <v>300000</v>
      </c>
    </row>
    <row r="79" spans="2:17" hidden="1">
      <c r="B79" s="131">
        <v>185</v>
      </c>
      <c r="C79" s="132">
        <v>42823</v>
      </c>
      <c r="D79" s="133" t="s">
        <v>404</v>
      </c>
      <c r="E79" s="133" t="s">
        <v>403</v>
      </c>
      <c r="F79" s="134" t="s">
        <v>407</v>
      </c>
      <c r="G79" s="133" t="s">
        <v>405</v>
      </c>
      <c r="H79" s="140" t="s">
        <v>408</v>
      </c>
      <c r="I79" s="125" t="s">
        <v>20</v>
      </c>
      <c r="J79" s="139">
        <v>42454</v>
      </c>
      <c r="K79" s="139">
        <v>43095</v>
      </c>
      <c r="L79" s="140" t="s">
        <v>409</v>
      </c>
      <c r="M79" s="147" t="s">
        <v>420</v>
      </c>
      <c r="N79" s="136">
        <v>71400000</v>
      </c>
      <c r="O79" s="136"/>
      <c r="P79" s="137"/>
      <c r="Q79" s="129">
        <f>SUM(N79:P79)</f>
        <v>71400000</v>
      </c>
    </row>
    <row r="80" spans="2:17" hidden="1">
      <c r="B80" s="131"/>
      <c r="C80" s="132"/>
      <c r="D80" s="133"/>
      <c r="E80" s="133"/>
      <c r="F80" s="134"/>
      <c r="G80" s="133"/>
      <c r="H80" s="140" t="s">
        <v>410</v>
      </c>
      <c r="I80" s="125" t="s">
        <v>20</v>
      </c>
      <c r="J80" s="139">
        <v>42826</v>
      </c>
      <c r="K80" s="139">
        <v>43095</v>
      </c>
      <c r="L80" s="140" t="s">
        <v>411</v>
      </c>
      <c r="M80" s="147" t="s">
        <v>420</v>
      </c>
      <c r="N80" s="136"/>
      <c r="O80" s="136"/>
      <c r="P80" s="137"/>
      <c r="Q80" s="137"/>
    </row>
    <row r="81" spans="2:17" hidden="1">
      <c r="B81" s="131"/>
      <c r="C81" s="132"/>
      <c r="D81" s="133"/>
      <c r="E81" s="133"/>
      <c r="F81" s="134" t="s">
        <v>394</v>
      </c>
      <c r="G81" s="133"/>
      <c r="H81" s="140" t="s">
        <v>412</v>
      </c>
      <c r="I81" s="125" t="s">
        <v>20</v>
      </c>
      <c r="J81" s="139">
        <v>42826</v>
      </c>
      <c r="K81" s="139">
        <v>43095</v>
      </c>
      <c r="L81" s="140" t="s">
        <v>413</v>
      </c>
      <c r="M81" s="147" t="s">
        <v>420</v>
      </c>
      <c r="N81" s="136"/>
      <c r="O81" s="136"/>
      <c r="P81" s="137"/>
      <c r="Q81" s="137"/>
    </row>
    <row r="82" spans="2:17" hidden="1">
      <c r="B82" s="131"/>
      <c r="C82" s="132"/>
      <c r="D82" s="133"/>
      <c r="E82" s="133"/>
      <c r="F82" s="134"/>
      <c r="G82" s="133"/>
      <c r="H82" s="140" t="s">
        <v>414</v>
      </c>
      <c r="I82" s="125" t="s">
        <v>20</v>
      </c>
      <c r="J82" s="139">
        <v>42882</v>
      </c>
      <c r="K82" s="139">
        <v>43095</v>
      </c>
      <c r="L82" s="140" t="s">
        <v>417</v>
      </c>
      <c r="M82" s="147" t="s">
        <v>420</v>
      </c>
      <c r="N82" s="136"/>
      <c r="O82" s="136"/>
      <c r="P82" s="137"/>
      <c r="Q82" s="137"/>
    </row>
    <row r="83" spans="2:17" hidden="1">
      <c r="B83" s="131"/>
      <c r="C83" s="132"/>
      <c r="D83" s="133"/>
      <c r="E83" s="133"/>
      <c r="F83" s="134"/>
      <c r="G83" s="133"/>
      <c r="H83" s="149" t="s">
        <v>415</v>
      </c>
      <c r="I83" s="125" t="s">
        <v>20</v>
      </c>
      <c r="J83" s="139">
        <v>42730</v>
      </c>
      <c r="K83" s="139">
        <v>43095</v>
      </c>
      <c r="L83" s="140" t="s">
        <v>416</v>
      </c>
      <c r="M83" s="147" t="s">
        <v>420</v>
      </c>
      <c r="N83" s="136"/>
      <c r="O83" s="136"/>
      <c r="P83" s="137"/>
      <c r="Q83" s="137"/>
    </row>
    <row r="84" spans="2:17" hidden="1">
      <c r="B84" s="138"/>
      <c r="C84" s="139"/>
      <c r="D84" s="140"/>
      <c r="E84" s="140"/>
      <c r="F84" s="141"/>
      <c r="G84" s="140"/>
      <c r="H84" s="149" t="s">
        <v>418</v>
      </c>
      <c r="I84" s="125" t="s">
        <v>20</v>
      </c>
      <c r="J84" s="139">
        <v>42802</v>
      </c>
      <c r="K84" s="139">
        <v>43095</v>
      </c>
      <c r="L84" s="140" t="s">
        <v>419</v>
      </c>
      <c r="M84" s="147" t="s">
        <v>420</v>
      </c>
      <c r="N84" s="143"/>
      <c r="O84" s="143"/>
      <c r="P84" s="144"/>
      <c r="Q84" s="144"/>
    </row>
    <row r="85" spans="2:17" hidden="1">
      <c r="B85" s="131">
        <v>187</v>
      </c>
      <c r="C85" s="132">
        <v>42830</v>
      </c>
      <c r="D85" s="133" t="s">
        <v>421</v>
      </c>
      <c r="E85" s="133" t="s">
        <v>422</v>
      </c>
      <c r="F85" s="134" t="s">
        <v>211</v>
      </c>
      <c r="G85" s="133" t="s">
        <v>423</v>
      </c>
      <c r="H85" s="149" t="s">
        <v>436</v>
      </c>
      <c r="I85" s="125" t="s">
        <v>20</v>
      </c>
      <c r="J85" s="139">
        <v>42855</v>
      </c>
      <c r="K85" s="139">
        <v>43220</v>
      </c>
      <c r="L85" s="140" t="s">
        <v>437</v>
      </c>
      <c r="M85" s="140" t="s">
        <v>424</v>
      </c>
      <c r="N85" s="136">
        <v>62330000</v>
      </c>
      <c r="O85" s="136"/>
      <c r="P85" s="137">
        <v>48000000</v>
      </c>
      <c r="Q85" s="129">
        <f>SUM(N85:P85)</f>
        <v>110330000</v>
      </c>
    </row>
    <row r="86" spans="2:17" hidden="1">
      <c r="B86" s="131"/>
      <c r="C86" s="132"/>
      <c r="D86" s="133"/>
      <c r="E86" s="133"/>
      <c r="F86" s="134"/>
      <c r="G86" s="133"/>
      <c r="H86" s="149" t="s">
        <v>438</v>
      </c>
      <c r="I86" s="125" t="s">
        <v>20</v>
      </c>
      <c r="J86" s="139">
        <v>42855</v>
      </c>
      <c r="K86" s="139">
        <v>43220</v>
      </c>
      <c r="L86" s="140" t="s">
        <v>439</v>
      </c>
      <c r="M86" s="140" t="s">
        <v>424</v>
      </c>
      <c r="N86" s="136"/>
      <c r="O86" s="136"/>
      <c r="P86" s="137"/>
      <c r="Q86" s="137"/>
    </row>
    <row r="87" spans="2:17" hidden="1">
      <c r="B87" s="131"/>
      <c r="C87" s="132"/>
      <c r="D87" s="133"/>
      <c r="E87" s="133"/>
      <c r="F87" s="134"/>
      <c r="G87" s="133"/>
      <c r="H87" s="149" t="s">
        <v>440</v>
      </c>
      <c r="I87" s="125" t="s">
        <v>20</v>
      </c>
      <c r="J87" s="139">
        <v>42855</v>
      </c>
      <c r="K87" s="139">
        <v>43220</v>
      </c>
      <c r="L87" s="140" t="s">
        <v>441</v>
      </c>
      <c r="M87" s="140" t="s">
        <v>424</v>
      </c>
      <c r="N87" s="136"/>
      <c r="O87" s="136"/>
      <c r="P87" s="137"/>
      <c r="Q87" s="137"/>
    </row>
    <row r="88" spans="2:17" hidden="1">
      <c r="B88" s="131"/>
      <c r="C88" s="132"/>
      <c r="D88" s="133"/>
      <c r="E88" s="133"/>
      <c r="F88" s="134"/>
      <c r="G88" s="133"/>
      <c r="H88" s="149" t="s">
        <v>442</v>
      </c>
      <c r="I88" s="125" t="s">
        <v>20</v>
      </c>
      <c r="J88" s="139">
        <v>42855</v>
      </c>
      <c r="K88" s="139">
        <v>43220</v>
      </c>
      <c r="L88" s="140" t="s">
        <v>443</v>
      </c>
      <c r="M88" s="140" t="s">
        <v>424</v>
      </c>
      <c r="N88" s="136"/>
      <c r="O88" s="136"/>
      <c r="P88" s="137"/>
      <c r="Q88" s="137"/>
    </row>
    <row r="89" spans="2:17" hidden="1">
      <c r="B89" s="131"/>
      <c r="C89" s="132"/>
      <c r="D89" s="133"/>
      <c r="E89" s="133"/>
      <c r="F89" s="134"/>
      <c r="G89" s="133"/>
      <c r="H89" s="149" t="s">
        <v>445</v>
      </c>
      <c r="I89" s="125" t="s">
        <v>20</v>
      </c>
      <c r="J89" s="139">
        <v>42855</v>
      </c>
      <c r="K89" s="139">
        <v>43220</v>
      </c>
      <c r="L89" s="140" t="s">
        <v>444</v>
      </c>
      <c r="M89" s="140" t="s">
        <v>424</v>
      </c>
      <c r="N89" s="136"/>
      <c r="O89" s="136"/>
      <c r="P89" s="137"/>
      <c r="Q89" s="137"/>
    </row>
    <row r="90" spans="2:17" hidden="1">
      <c r="B90" s="131"/>
      <c r="C90" s="132"/>
      <c r="D90" s="133"/>
      <c r="E90" s="133"/>
      <c r="F90" s="134"/>
      <c r="G90" s="133"/>
      <c r="H90" s="149" t="s">
        <v>446</v>
      </c>
      <c r="I90" s="125" t="s">
        <v>20</v>
      </c>
      <c r="J90" s="139">
        <v>42855</v>
      </c>
      <c r="K90" s="139">
        <v>43220</v>
      </c>
      <c r="L90" s="140" t="s">
        <v>447</v>
      </c>
      <c r="M90" s="140" t="s">
        <v>424</v>
      </c>
      <c r="N90" s="136"/>
      <c r="O90" s="136"/>
      <c r="P90" s="137"/>
      <c r="Q90" s="137"/>
    </row>
    <row r="91" spans="2:17" hidden="1">
      <c r="B91" s="131"/>
      <c r="C91" s="132"/>
      <c r="D91" s="133"/>
      <c r="E91" s="133"/>
      <c r="F91" s="134"/>
      <c r="G91" s="133"/>
      <c r="H91" s="149" t="s">
        <v>449</v>
      </c>
      <c r="I91" s="125" t="s">
        <v>20</v>
      </c>
      <c r="J91" s="139">
        <v>42855</v>
      </c>
      <c r="K91" s="139">
        <v>43220</v>
      </c>
      <c r="L91" s="140" t="s">
        <v>448</v>
      </c>
      <c r="M91" s="140" t="s">
        <v>424</v>
      </c>
      <c r="N91" s="136"/>
      <c r="O91" s="136"/>
      <c r="P91" s="137"/>
      <c r="Q91" s="137"/>
    </row>
    <row r="92" spans="2:17" hidden="1">
      <c r="B92" s="131"/>
      <c r="C92" s="132"/>
      <c r="D92" s="133"/>
      <c r="E92" s="133"/>
      <c r="F92" s="134"/>
      <c r="G92" s="133"/>
      <c r="H92" s="149" t="s">
        <v>450</v>
      </c>
      <c r="I92" s="125" t="s">
        <v>20</v>
      </c>
      <c r="J92" s="139">
        <v>42855</v>
      </c>
      <c r="K92" s="139">
        <v>43220</v>
      </c>
      <c r="L92" s="140" t="s">
        <v>451</v>
      </c>
      <c r="M92" s="140" t="s">
        <v>424</v>
      </c>
      <c r="N92" s="136"/>
      <c r="O92" s="136"/>
      <c r="P92" s="137"/>
      <c r="Q92" s="137"/>
    </row>
    <row r="93" spans="2:17" hidden="1">
      <c r="B93" s="131"/>
      <c r="C93" s="132"/>
      <c r="D93" s="133"/>
      <c r="E93" s="133"/>
      <c r="F93" s="134"/>
      <c r="G93" s="133"/>
      <c r="H93" s="164" t="s">
        <v>452</v>
      </c>
      <c r="I93" s="125" t="s">
        <v>20</v>
      </c>
      <c r="J93" s="155">
        <v>42859</v>
      </c>
      <c r="K93" s="155">
        <v>43224</v>
      </c>
      <c r="L93" s="140" t="s">
        <v>453</v>
      </c>
      <c r="M93" s="133" t="s">
        <v>424</v>
      </c>
      <c r="N93" s="136"/>
      <c r="O93" s="136"/>
      <c r="P93" s="137"/>
      <c r="Q93" s="137"/>
    </row>
    <row r="94" spans="2:17" hidden="1">
      <c r="B94" s="121">
        <v>189</v>
      </c>
      <c r="C94" s="122">
        <v>42857</v>
      </c>
      <c r="D94" s="123" t="s">
        <v>428</v>
      </c>
      <c r="E94" s="123" t="s">
        <v>429</v>
      </c>
      <c r="F94" s="124" t="s">
        <v>430</v>
      </c>
      <c r="G94" s="123" t="s">
        <v>431</v>
      </c>
      <c r="H94" s="148" t="s">
        <v>302</v>
      </c>
      <c r="I94" s="125">
        <v>500</v>
      </c>
      <c r="J94" s="126">
        <v>42814</v>
      </c>
      <c r="K94" s="126">
        <v>43179</v>
      </c>
      <c r="L94" s="125" t="s">
        <v>432</v>
      </c>
      <c r="M94" s="135" t="s">
        <v>434</v>
      </c>
      <c r="N94" s="128">
        <v>22800000</v>
      </c>
      <c r="O94" s="128"/>
      <c r="P94" s="129"/>
      <c r="Q94" s="129">
        <f>SUM(N94:P94)</f>
        <v>22800000</v>
      </c>
    </row>
    <row r="95" spans="2:17" hidden="1">
      <c r="B95" s="138"/>
      <c r="C95" s="139"/>
      <c r="D95" s="140"/>
      <c r="E95" s="140"/>
      <c r="F95" s="141"/>
      <c r="G95" s="140"/>
      <c r="H95" s="149" t="s">
        <v>301</v>
      </c>
      <c r="I95" s="140">
        <v>2000</v>
      </c>
      <c r="J95" s="126">
        <v>42814</v>
      </c>
      <c r="K95" s="126">
        <v>43179</v>
      </c>
      <c r="L95" s="140" t="s">
        <v>433</v>
      </c>
      <c r="M95" s="147" t="s">
        <v>435</v>
      </c>
      <c r="N95" s="143"/>
      <c r="O95" s="143"/>
      <c r="P95" s="144"/>
      <c r="Q95" s="144"/>
    </row>
    <row r="96" spans="2:17" hidden="1">
      <c r="B96" s="131">
        <v>193</v>
      </c>
      <c r="C96" s="132">
        <v>42867</v>
      </c>
      <c r="D96" s="133" t="s">
        <v>455</v>
      </c>
      <c r="E96" s="133" t="s">
        <v>455</v>
      </c>
      <c r="F96" s="134" t="s">
        <v>456</v>
      </c>
      <c r="G96" s="133" t="s">
        <v>457</v>
      </c>
      <c r="H96" s="149" t="s">
        <v>302</v>
      </c>
      <c r="I96" s="140">
        <v>250</v>
      </c>
      <c r="J96" s="139">
        <v>42872</v>
      </c>
      <c r="K96" s="139">
        <v>43237</v>
      </c>
      <c r="L96" s="140" t="s">
        <v>464</v>
      </c>
      <c r="M96" s="147" t="s">
        <v>462</v>
      </c>
      <c r="N96" s="136">
        <v>32724000</v>
      </c>
      <c r="O96" s="136"/>
      <c r="P96" s="137">
        <v>4000000</v>
      </c>
      <c r="Q96" s="129">
        <f>SUM(N96:P96)</f>
        <v>36724000</v>
      </c>
    </row>
    <row r="97" spans="2:17" hidden="1">
      <c r="B97" s="131"/>
      <c r="C97" s="132"/>
      <c r="D97" s="133"/>
      <c r="E97" s="133"/>
      <c r="F97" s="134"/>
      <c r="G97" s="133"/>
      <c r="H97" s="140" t="s">
        <v>301</v>
      </c>
      <c r="I97" s="140">
        <v>250</v>
      </c>
      <c r="J97" s="139">
        <v>42872</v>
      </c>
      <c r="K97" s="139">
        <v>43237</v>
      </c>
      <c r="L97" s="140" t="s">
        <v>463</v>
      </c>
      <c r="M97" s="147" t="s">
        <v>462</v>
      </c>
      <c r="N97" s="136"/>
      <c r="O97" s="136"/>
      <c r="P97" s="137"/>
      <c r="Q97" s="137"/>
    </row>
    <row r="98" spans="2:17" hidden="1">
      <c r="B98" s="131"/>
      <c r="C98" s="132"/>
      <c r="D98" s="133"/>
      <c r="E98" s="133"/>
      <c r="F98" s="134"/>
      <c r="G98" s="133"/>
      <c r="H98" s="140" t="s">
        <v>458</v>
      </c>
      <c r="I98" s="140">
        <v>50</v>
      </c>
      <c r="J98" s="139">
        <v>42872</v>
      </c>
      <c r="K98" s="139">
        <v>43237</v>
      </c>
      <c r="L98" s="140" t="s">
        <v>465</v>
      </c>
      <c r="M98" s="147" t="s">
        <v>462</v>
      </c>
      <c r="N98" s="136"/>
      <c r="O98" s="136"/>
      <c r="P98" s="137"/>
      <c r="Q98" s="137"/>
    </row>
    <row r="99" spans="2:17" hidden="1">
      <c r="B99" s="131"/>
      <c r="C99" s="132"/>
      <c r="D99" s="133"/>
      <c r="E99" s="133"/>
      <c r="F99" s="134"/>
      <c r="G99" s="133"/>
      <c r="H99" s="140" t="s">
        <v>459</v>
      </c>
      <c r="I99" s="140">
        <v>5</v>
      </c>
      <c r="J99" s="139">
        <v>42872</v>
      </c>
      <c r="K99" s="139">
        <v>43237</v>
      </c>
      <c r="L99" s="140" t="s">
        <v>466</v>
      </c>
      <c r="M99" s="147" t="s">
        <v>462</v>
      </c>
      <c r="N99" s="136"/>
      <c r="O99" s="136"/>
      <c r="P99" s="137"/>
      <c r="Q99" s="137"/>
    </row>
    <row r="100" spans="2:17" hidden="1">
      <c r="B100" s="131"/>
      <c r="C100" s="132"/>
      <c r="D100" s="133"/>
      <c r="E100" s="133"/>
      <c r="F100" s="134"/>
      <c r="G100" s="133"/>
      <c r="H100" s="140" t="s">
        <v>461</v>
      </c>
      <c r="I100" s="140">
        <v>5</v>
      </c>
      <c r="J100" s="139">
        <v>42872</v>
      </c>
      <c r="K100" s="139">
        <v>43237</v>
      </c>
      <c r="L100" s="140" t="s">
        <v>467</v>
      </c>
      <c r="M100" s="147" t="s">
        <v>462</v>
      </c>
      <c r="N100" s="136"/>
      <c r="O100" s="136"/>
      <c r="P100" s="137"/>
      <c r="Q100" s="137"/>
    </row>
    <row r="101" spans="2:17" hidden="1">
      <c r="B101" s="138"/>
      <c r="C101" s="139"/>
      <c r="D101" s="140"/>
      <c r="E101" s="140"/>
      <c r="F101" s="141"/>
      <c r="G101" s="140"/>
      <c r="H101" s="140" t="s">
        <v>460</v>
      </c>
      <c r="I101" s="140">
        <v>5</v>
      </c>
      <c r="J101" s="139">
        <v>42872</v>
      </c>
      <c r="K101" s="139">
        <v>43237</v>
      </c>
      <c r="L101" s="140" t="s">
        <v>468</v>
      </c>
      <c r="M101" s="147" t="s">
        <v>462</v>
      </c>
      <c r="N101" s="143"/>
      <c r="O101" s="143"/>
      <c r="P101" s="144"/>
      <c r="Q101" s="144"/>
    </row>
    <row r="102" spans="2:17" hidden="1">
      <c r="B102" s="131">
        <v>195</v>
      </c>
      <c r="C102" s="132">
        <v>42877</v>
      </c>
      <c r="D102" s="133" t="s">
        <v>469</v>
      </c>
      <c r="E102" s="133" t="s">
        <v>470</v>
      </c>
      <c r="F102" s="134" t="s">
        <v>471</v>
      </c>
      <c r="G102" s="133" t="s">
        <v>472</v>
      </c>
      <c r="H102" s="125" t="s">
        <v>219</v>
      </c>
      <c r="I102" s="140">
        <v>100</v>
      </c>
      <c r="J102" s="139">
        <v>42892</v>
      </c>
      <c r="K102" s="139">
        <v>43273</v>
      </c>
      <c r="L102" s="140" t="s">
        <v>500</v>
      </c>
      <c r="M102" s="147" t="s">
        <v>237</v>
      </c>
      <c r="N102" s="136">
        <v>19900000</v>
      </c>
      <c r="O102" s="136"/>
      <c r="P102" s="137">
        <v>10000000</v>
      </c>
      <c r="Q102" s="129">
        <f>SUM(N102:P102)</f>
        <v>29900000</v>
      </c>
    </row>
    <row r="103" spans="2:17" hidden="1">
      <c r="B103" s="131"/>
      <c r="C103" s="132"/>
      <c r="D103" s="133"/>
      <c r="E103" s="133"/>
      <c r="F103" s="134"/>
      <c r="G103" s="133"/>
      <c r="H103" s="148" t="s">
        <v>225</v>
      </c>
      <c r="I103" s="140">
        <v>100</v>
      </c>
      <c r="J103" s="139">
        <v>42892</v>
      </c>
      <c r="K103" s="139">
        <v>43273</v>
      </c>
      <c r="L103" s="140" t="s">
        <v>501</v>
      </c>
      <c r="M103" s="147" t="s">
        <v>237</v>
      </c>
      <c r="N103" s="136"/>
      <c r="O103" s="136"/>
      <c r="P103" s="137"/>
      <c r="Q103" s="137"/>
    </row>
    <row r="104" spans="2:17" hidden="1">
      <c r="B104" s="131"/>
      <c r="C104" s="132"/>
      <c r="D104" s="133"/>
      <c r="E104" s="133"/>
      <c r="F104" s="134"/>
      <c r="G104" s="133"/>
      <c r="H104" s="148" t="s">
        <v>227</v>
      </c>
      <c r="I104" s="140">
        <v>100</v>
      </c>
      <c r="J104" s="139">
        <v>42892</v>
      </c>
      <c r="K104" s="139">
        <v>43273</v>
      </c>
      <c r="L104" s="140" t="s">
        <v>502</v>
      </c>
      <c r="M104" s="147" t="s">
        <v>237</v>
      </c>
      <c r="N104" s="136"/>
      <c r="O104" s="136"/>
      <c r="P104" s="137"/>
      <c r="Q104" s="137"/>
    </row>
    <row r="105" spans="2:17" hidden="1">
      <c r="B105" s="131"/>
      <c r="C105" s="132"/>
      <c r="D105" s="133"/>
      <c r="E105" s="133"/>
      <c r="F105" s="134"/>
      <c r="G105" s="133"/>
      <c r="H105" s="125" t="s">
        <v>221</v>
      </c>
      <c r="I105" s="140">
        <v>500</v>
      </c>
      <c r="J105" s="139">
        <v>42908</v>
      </c>
      <c r="K105" s="139">
        <v>43273</v>
      </c>
      <c r="L105" s="140" t="s">
        <v>241</v>
      </c>
      <c r="M105" s="147" t="s">
        <v>237</v>
      </c>
      <c r="N105" s="136"/>
      <c r="O105" s="136"/>
      <c r="P105" s="137"/>
      <c r="Q105" s="137"/>
    </row>
    <row r="106" spans="2:17" hidden="1">
      <c r="B106" s="131"/>
      <c r="C106" s="132"/>
      <c r="D106" s="133"/>
      <c r="E106" s="133"/>
      <c r="F106" s="134"/>
      <c r="G106" s="133"/>
      <c r="H106" s="125" t="s">
        <v>222</v>
      </c>
      <c r="I106" s="140">
        <v>500</v>
      </c>
      <c r="J106" s="139">
        <v>42908</v>
      </c>
      <c r="K106" s="139">
        <v>43273</v>
      </c>
      <c r="L106" s="140" t="s">
        <v>475</v>
      </c>
      <c r="M106" s="147" t="s">
        <v>237</v>
      </c>
      <c r="N106" s="136"/>
      <c r="O106" s="136"/>
      <c r="P106" s="137"/>
      <c r="Q106" s="137"/>
    </row>
    <row r="107" spans="2:17" hidden="1">
      <c r="B107" s="131"/>
      <c r="C107" s="132"/>
      <c r="D107" s="133"/>
      <c r="E107" s="133"/>
      <c r="F107" s="134"/>
      <c r="G107" s="133"/>
      <c r="H107" s="125" t="s">
        <v>223</v>
      </c>
      <c r="I107" s="140">
        <v>500</v>
      </c>
      <c r="J107" s="139">
        <v>42908</v>
      </c>
      <c r="K107" s="139">
        <v>43273</v>
      </c>
      <c r="L107" s="140" t="s">
        <v>242</v>
      </c>
      <c r="M107" s="147" t="s">
        <v>237</v>
      </c>
      <c r="N107" s="136"/>
      <c r="O107" s="136"/>
      <c r="P107" s="137"/>
      <c r="Q107" s="137"/>
    </row>
    <row r="108" spans="2:17" hidden="1">
      <c r="B108" s="138"/>
      <c r="C108" s="139"/>
      <c r="D108" s="140"/>
      <c r="E108" s="140"/>
      <c r="F108" s="141"/>
      <c r="G108" s="140"/>
      <c r="H108" s="149" t="s">
        <v>476</v>
      </c>
      <c r="I108" s="140">
        <v>500</v>
      </c>
      <c r="J108" s="139">
        <v>42892</v>
      </c>
      <c r="K108" s="139">
        <v>43273</v>
      </c>
      <c r="L108" s="140" t="s">
        <v>503</v>
      </c>
      <c r="M108" s="147" t="s">
        <v>237</v>
      </c>
      <c r="N108" s="143"/>
      <c r="O108" s="143"/>
      <c r="P108" s="144"/>
      <c r="Q108" s="144"/>
    </row>
    <row r="109" spans="2:17" hidden="1">
      <c r="B109" s="131">
        <v>196</v>
      </c>
      <c r="C109" s="132"/>
      <c r="D109" s="133" t="s">
        <v>210</v>
      </c>
      <c r="E109" s="133" t="s">
        <v>210</v>
      </c>
      <c r="F109" s="134" t="s">
        <v>478</v>
      </c>
      <c r="G109" s="133" t="s">
        <v>479</v>
      </c>
      <c r="H109" s="149" t="s">
        <v>302</v>
      </c>
      <c r="I109" s="140">
        <v>2000</v>
      </c>
      <c r="J109" s="139">
        <v>42879</v>
      </c>
      <c r="K109" s="139">
        <v>43244</v>
      </c>
      <c r="L109" s="140" t="s">
        <v>480</v>
      </c>
      <c r="M109" s="140" t="s">
        <v>481</v>
      </c>
      <c r="N109" s="136">
        <v>62900000</v>
      </c>
      <c r="O109" s="136"/>
      <c r="P109" s="137"/>
      <c r="Q109" s="129">
        <f>SUM(N109:P109)</f>
        <v>62900000</v>
      </c>
    </row>
    <row r="110" spans="2:17" hidden="1">
      <c r="B110" s="131"/>
      <c r="C110" s="132"/>
      <c r="D110" s="133"/>
      <c r="E110" s="133"/>
      <c r="F110" s="134"/>
      <c r="G110" s="133"/>
      <c r="H110" s="149" t="s">
        <v>482</v>
      </c>
      <c r="I110" s="140">
        <v>2000</v>
      </c>
      <c r="J110" s="139">
        <v>42879</v>
      </c>
      <c r="K110" s="139">
        <v>43244</v>
      </c>
      <c r="L110" s="140" t="s">
        <v>483</v>
      </c>
      <c r="M110" s="140" t="s">
        <v>481</v>
      </c>
      <c r="N110" s="136"/>
      <c r="O110" s="136"/>
      <c r="P110" s="137"/>
      <c r="Q110" s="137"/>
    </row>
    <row r="111" spans="2:17" hidden="1">
      <c r="B111" s="131"/>
      <c r="C111" s="132"/>
      <c r="D111" s="133"/>
      <c r="E111" s="133"/>
      <c r="F111" s="134"/>
      <c r="G111" s="133"/>
      <c r="H111" s="149" t="s">
        <v>490</v>
      </c>
      <c r="I111" s="140">
        <v>2000</v>
      </c>
      <c r="J111" s="139">
        <v>42879</v>
      </c>
      <c r="K111" s="139">
        <v>43244</v>
      </c>
      <c r="L111" s="140" t="s">
        <v>484</v>
      </c>
      <c r="M111" s="140" t="s">
        <v>481</v>
      </c>
      <c r="N111" s="136"/>
      <c r="O111" s="136"/>
      <c r="P111" s="137"/>
      <c r="Q111" s="137"/>
    </row>
    <row r="112" spans="2:17" hidden="1">
      <c r="B112" s="131"/>
      <c r="C112" s="132"/>
      <c r="D112" s="133"/>
      <c r="E112" s="133"/>
      <c r="F112" s="134"/>
      <c r="G112" s="133"/>
      <c r="H112" s="149" t="s">
        <v>485</v>
      </c>
      <c r="I112" s="140">
        <v>2000</v>
      </c>
      <c r="J112" s="139">
        <v>42879</v>
      </c>
      <c r="K112" s="139">
        <v>43244</v>
      </c>
      <c r="L112" s="140" t="s">
        <v>486</v>
      </c>
      <c r="M112" s="140" t="s">
        <v>481</v>
      </c>
      <c r="N112" s="136"/>
      <c r="O112" s="136"/>
      <c r="P112" s="137"/>
      <c r="Q112" s="137"/>
    </row>
    <row r="113" spans="2:17" hidden="1">
      <c r="B113" s="131"/>
      <c r="C113" s="132"/>
      <c r="D113" s="133"/>
      <c r="E113" s="133"/>
      <c r="F113" s="134"/>
      <c r="G113" s="133"/>
      <c r="H113" s="149" t="s">
        <v>489</v>
      </c>
      <c r="I113" s="140">
        <v>2000</v>
      </c>
      <c r="J113" s="139">
        <v>42879</v>
      </c>
      <c r="K113" s="139">
        <v>43244</v>
      </c>
      <c r="L113" s="140" t="s">
        <v>487</v>
      </c>
      <c r="M113" s="140" t="s">
        <v>481</v>
      </c>
      <c r="N113" s="136"/>
      <c r="O113" s="136"/>
      <c r="P113" s="137"/>
      <c r="Q113" s="137"/>
    </row>
    <row r="114" spans="2:17" hidden="1">
      <c r="B114" s="131"/>
      <c r="C114" s="132"/>
      <c r="D114" s="133"/>
      <c r="E114" s="133"/>
      <c r="F114" s="134"/>
      <c r="G114" s="133"/>
      <c r="H114" s="148" t="s">
        <v>491</v>
      </c>
      <c r="I114" s="125">
        <v>2000</v>
      </c>
      <c r="J114" s="139">
        <v>42879</v>
      </c>
      <c r="K114" s="139">
        <v>43244</v>
      </c>
      <c r="L114" s="125" t="s">
        <v>209</v>
      </c>
      <c r="M114" s="140" t="s">
        <v>481</v>
      </c>
      <c r="N114" s="136"/>
      <c r="O114" s="136"/>
      <c r="P114" s="137"/>
      <c r="Q114" s="137"/>
    </row>
    <row r="115" spans="2:17" hidden="1">
      <c r="B115" s="131"/>
      <c r="C115" s="132"/>
      <c r="D115" s="133"/>
      <c r="E115" s="133"/>
      <c r="F115" s="134"/>
      <c r="G115" s="133"/>
      <c r="H115" s="149" t="s">
        <v>488</v>
      </c>
      <c r="I115" s="125">
        <v>2000</v>
      </c>
      <c r="J115" s="139">
        <v>42879</v>
      </c>
      <c r="K115" s="139">
        <v>43244</v>
      </c>
      <c r="L115" s="140" t="s">
        <v>504</v>
      </c>
      <c r="M115" s="140" t="s">
        <v>481</v>
      </c>
      <c r="N115" s="136"/>
      <c r="O115" s="136"/>
      <c r="P115" s="137"/>
      <c r="Q115" s="137"/>
    </row>
    <row r="116" spans="2:17" hidden="1">
      <c r="B116" s="131"/>
      <c r="C116" s="132"/>
      <c r="D116" s="133"/>
      <c r="E116" s="133"/>
      <c r="F116" s="134"/>
      <c r="G116" s="133"/>
      <c r="H116" s="149" t="s">
        <v>493</v>
      </c>
      <c r="I116" s="125">
        <v>2000</v>
      </c>
      <c r="J116" s="139">
        <v>42879</v>
      </c>
      <c r="K116" s="139">
        <v>43244</v>
      </c>
      <c r="L116" s="140" t="s">
        <v>505</v>
      </c>
      <c r="M116" s="140" t="s">
        <v>481</v>
      </c>
      <c r="N116" s="136"/>
      <c r="O116" s="136"/>
      <c r="P116" s="137"/>
      <c r="Q116" s="137"/>
    </row>
    <row r="117" spans="2:17" hidden="1">
      <c r="B117" s="131"/>
      <c r="C117" s="132"/>
      <c r="D117" s="133"/>
      <c r="E117" s="133"/>
      <c r="F117" s="134"/>
      <c r="G117" s="133"/>
      <c r="H117" s="140" t="s">
        <v>494</v>
      </c>
      <c r="I117" s="125">
        <v>2000</v>
      </c>
      <c r="J117" s="139">
        <v>42879</v>
      </c>
      <c r="K117" s="139">
        <v>43244</v>
      </c>
      <c r="L117" s="140" t="s">
        <v>506</v>
      </c>
      <c r="M117" s="140" t="s">
        <v>481</v>
      </c>
      <c r="N117" s="136"/>
      <c r="O117" s="136"/>
      <c r="P117" s="137"/>
      <c r="Q117" s="137"/>
    </row>
    <row r="118" spans="2:17" hidden="1">
      <c r="B118" s="131"/>
      <c r="C118" s="132"/>
      <c r="D118" s="133"/>
      <c r="E118" s="133"/>
      <c r="F118" s="134"/>
      <c r="G118" s="133"/>
      <c r="H118" s="140" t="s">
        <v>495</v>
      </c>
      <c r="I118" s="125">
        <v>2000</v>
      </c>
      <c r="J118" s="139">
        <v>42879</v>
      </c>
      <c r="K118" s="139">
        <v>43244</v>
      </c>
      <c r="L118" s="140" t="s">
        <v>507</v>
      </c>
      <c r="M118" s="140" t="s">
        <v>481</v>
      </c>
      <c r="N118" s="136"/>
      <c r="O118" s="136"/>
      <c r="P118" s="137"/>
      <c r="Q118" s="137"/>
    </row>
    <row r="119" spans="2:17" hidden="1">
      <c r="B119" s="131"/>
      <c r="C119" s="132"/>
      <c r="D119" s="133"/>
      <c r="E119" s="133"/>
      <c r="F119" s="134"/>
      <c r="G119" s="133"/>
      <c r="H119" s="140" t="s">
        <v>496</v>
      </c>
      <c r="I119" s="125">
        <v>2000</v>
      </c>
      <c r="J119" s="139">
        <v>42879</v>
      </c>
      <c r="K119" s="139">
        <v>43244</v>
      </c>
      <c r="L119" s="140" t="s">
        <v>508</v>
      </c>
      <c r="M119" s="140" t="s">
        <v>481</v>
      </c>
      <c r="N119" s="136"/>
      <c r="O119" s="136"/>
      <c r="P119" s="137"/>
      <c r="Q119" s="137"/>
    </row>
    <row r="120" spans="2:17" hidden="1">
      <c r="B120" s="131"/>
      <c r="C120" s="132"/>
      <c r="D120" s="133"/>
      <c r="E120" s="133"/>
      <c r="F120" s="134"/>
      <c r="G120" s="133"/>
      <c r="H120" s="140" t="s">
        <v>497</v>
      </c>
      <c r="I120" s="125">
        <v>2000</v>
      </c>
      <c r="J120" s="139">
        <v>42879</v>
      </c>
      <c r="K120" s="139">
        <v>43244</v>
      </c>
      <c r="L120" s="140" t="s">
        <v>509</v>
      </c>
      <c r="M120" s="140" t="s">
        <v>481</v>
      </c>
      <c r="N120" s="136"/>
      <c r="O120" s="136"/>
      <c r="P120" s="137"/>
      <c r="Q120" s="137"/>
    </row>
    <row r="121" spans="2:17" hidden="1">
      <c r="B121" s="131"/>
      <c r="C121" s="132"/>
      <c r="D121" s="133"/>
      <c r="E121" s="133"/>
      <c r="F121" s="134"/>
      <c r="G121" s="133"/>
      <c r="H121" s="140" t="s">
        <v>498</v>
      </c>
      <c r="I121" s="125">
        <v>2000</v>
      </c>
      <c r="J121" s="139">
        <v>42879</v>
      </c>
      <c r="K121" s="139">
        <v>43244</v>
      </c>
      <c r="L121" s="140" t="s">
        <v>510</v>
      </c>
      <c r="M121" s="140" t="s">
        <v>481</v>
      </c>
      <c r="N121" s="136"/>
      <c r="O121" s="136"/>
      <c r="P121" s="137"/>
      <c r="Q121" s="137"/>
    </row>
    <row r="122" spans="2:17" hidden="1">
      <c r="B122" s="138"/>
      <c r="C122" s="139"/>
      <c r="D122" s="140"/>
      <c r="E122" s="140"/>
      <c r="F122" s="141"/>
      <c r="G122" s="140"/>
      <c r="H122" s="140" t="s">
        <v>499</v>
      </c>
      <c r="I122" s="125">
        <v>2000</v>
      </c>
      <c r="J122" s="139">
        <v>42879</v>
      </c>
      <c r="K122" s="139">
        <v>43244</v>
      </c>
      <c r="L122" s="140" t="s">
        <v>511</v>
      </c>
      <c r="M122" s="140" t="s">
        <v>481</v>
      </c>
      <c r="N122" s="143"/>
      <c r="O122" s="143"/>
      <c r="P122" s="144"/>
      <c r="Q122" s="144"/>
    </row>
    <row r="123" spans="2:17" hidden="1">
      <c r="B123" s="152">
        <v>199</v>
      </c>
      <c r="C123" s="126">
        <v>42901</v>
      </c>
      <c r="D123" s="125" t="s">
        <v>513</v>
      </c>
      <c r="E123" s="125" t="s">
        <v>513</v>
      </c>
      <c r="F123" s="153" t="s">
        <v>556</v>
      </c>
      <c r="G123" s="125" t="s">
        <v>514</v>
      </c>
      <c r="H123" s="125" t="s">
        <v>301</v>
      </c>
      <c r="I123" s="125">
        <v>25</v>
      </c>
      <c r="J123" s="126">
        <v>42913</v>
      </c>
      <c r="K123" s="126">
        <v>43278</v>
      </c>
      <c r="L123" s="125" t="s">
        <v>533</v>
      </c>
      <c r="M123" s="135" t="s">
        <v>534</v>
      </c>
      <c r="N123" s="154">
        <v>2200000</v>
      </c>
      <c r="O123" s="154"/>
      <c r="P123" s="146">
        <v>5300000</v>
      </c>
      <c r="Q123" s="146">
        <f>SUM(N123:P123)</f>
        <v>7500000</v>
      </c>
    </row>
    <row r="124" spans="2:17" hidden="1">
      <c r="B124" s="131">
        <v>203</v>
      </c>
      <c r="C124" s="132">
        <v>42930</v>
      </c>
      <c r="D124" s="133" t="s">
        <v>530</v>
      </c>
      <c r="E124" s="133" t="s">
        <v>530</v>
      </c>
      <c r="F124" s="134" t="s">
        <v>531</v>
      </c>
      <c r="G124" s="133" t="s">
        <v>532</v>
      </c>
      <c r="H124" s="140" t="s">
        <v>302</v>
      </c>
      <c r="I124" s="140">
        <v>100</v>
      </c>
      <c r="J124" s="139">
        <v>42933</v>
      </c>
      <c r="K124" s="139">
        <v>43298</v>
      </c>
      <c r="L124" s="140" t="s">
        <v>537</v>
      </c>
      <c r="M124" s="147" t="s">
        <v>535</v>
      </c>
      <c r="N124" s="136">
        <v>22250000</v>
      </c>
      <c r="O124" s="136"/>
      <c r="P124" s="137">
        <v>10200000</v>
      </c>
      <c r="Q124" s="129">
        <f>SUM(N124:P124)</f>
        <v>32450000</v>
      </c>
    </row>
    <row r="125" spans="2:17" hidden="1">
      <c r="B125" s="131"/>
      <c r="C125" s="132"/>
      <c r="D125" s="133"/>
      <c r="E125" s="133"/>
      <c r="F125" s="134"/>
      <c r="G125" s="133"/>
      <c r="H125" s="140" t="s">
        <v>301</v>
      </c>
      <c r="I125" s="140">
        <v>100</v>
      </c>
      <c r="J125" s="139">
        <v>42933</v>
      </c>
      <c r="K125" s="139">
        <v>43298</v>
      </c>
      <c r="L125" s="140" t="s">
        <v>536</v>
      </c>
      <c r="M125" s="147" t="s">
        <v>535</v>
      </c>
      <c r="N125" s="136"/>
      <c r="O125" s="136"/>
      <c r="P125" s="137"/>
      <c r="Q125" s="137"/>
    </row>
    <row r="126" spans="2:17" hidden="1">
      <c r="B126" s="131"/>
      <c r="C126" s="132"/>
      <c r="D126" s="133"/>
      <c r="E126" s="133"/>
      <c r="F126" s="134"/>
      <c r="G126" s="133"/>
      <c r="H126" s="140" t="s">
        <v>539</v>
      </c>
      <c r="I126" s="140">
        <v>100</v>
      </c>
      <c r="J126" s="139">
        <v>42933</v>
      </c>
      <c r="K126" s="139">
        <v>43298</v>
      </c>
      <c r="L126" s="140" t="s">
        <v>538</v>
      </c>
      <c r="M126" s="147" t="s">
        <v>535</v>
      </c>
      <c r="N126" s="136"/>
      <c r="O126" s="136"/>
      <c r="P126" s="137"/>
      <c r="Q126" s="137"/>
    </row>
    <row r="127" spans="2:17" hidden="1">
      <c r="B127" s="138"/>
      <c r="C127" s="139"/>
      <c r="D127" s="140"/>
      <c r="E127" s="140"/>
      <c r="F127" s="141"/>
      <c r="G127" s="140"/>
      <c r="H127" s="149" t="s">
        <v>591</v>
      </c>
      <c r="I127" s="149">
        <v>100</v>
      </c>
      <c r="J127" s="150">
        <v>42981</v>
      </c>
      <c r="K127" s="150">
        <v>43346</v>
      </c>
      <c r="L127" s="149" t="s">
        <v>590</v>
      </c>
      <c r="M127" s="147" t="s">
        <v>535</v>
      </c>
      <c r="N127" s="143"/>
      <c r="O127" s="143"/>
      <c r="P127" s="144"/>
      <c r="Q127" s="144"/>
    </row>
    <row r="128" spans="2:17" hidden="1">
      <c r="B128" s="152">
        <v>205</v>
      </c>
      <c r="C128" s="126">
        <v>42942</v>
      </c>
      <c r="D128" s="125" t="s">
        <v>428</v>
      </c>
      <c r="E128" s="125" t="s">
        <v>429</v>
      </c>
      <c r="F128" s="153" t="s">
        <v>542</v>
      </c>
      <c r="G128" s="125" t="s">
        <v>543</v>
      </c>
      <c r="H128" s="125" t="s">
        <v>545</v>
      </c>
      <c r="I128" s="125" t="s">
        <v>20</v>
      </c>
      <c r="J128" s="126">
        <v>42897</v>
      </c>
      <c r="K128" s="126">
        <v>43262</v>
      </c>
      <c r="L128" s="125" t="s">
        <v>544</v>
      </c>
      <c r="M128" s="135" t="s">
        <v>435</v>
      </c>
      <c r="N128" s="154">
        <v>4840000</v>
      </c>
      <c r="O128" s="154"/>
      <c r="P128" s="146"/>
      <c r="Q128" s="146">
        <f>SUM(N128:P128)</f>
        <v>4840000</v>
      </c>
    </row>
    <row r="129" spans="2:17" hidden="1">
      <c r="B129" s="131">
        <v>206</v>
      </c>
      <c r="C129" s="171">
        <v>43054</v>
      </c>
      <c r="D129" s="133" t="s">
        <v>599</v>
      </c>
      <c r="E129" s="165" t="s">
        <v>641</v>
      </c>
      <c r="F129" s="69" t="s">
        <v>643</v>
      </c>
      <c r="G129" s="133" t="s">
        <v>546</v>
      </c>
      <c r="H129" s="140" t="s">
        <v>302</v>
      </c>
      <c r="I129" s="140">
        <v>250</v>
      </c>
      <c r="J129" s="139">
        <v>43059</v>
      </c>
      <c r="K129" s="139">
        <v>43789</v>
      </c>
      <c r="L129" s="162" t="s">
        <v>648</v>
      </c>
      <c r="M129" s="140" t="s">
        <v>649</v>
      </c>
      <c r="N129" s="136"/>
      <c r="O129" s="136"/>
      <c r="P129" s="137">
        <v>8000000</v>
      </c>
      <c r="Q129" s="129">
        <f>SUM(N129:P129)</f>
        <v>8000000</v>
      </c>
    </row>
    <row r="130" spans="2:17" hidden="1">
      <c r="B130" s="131"/>
      <c r="C130" s="171"/>
      <c r="D130" s="133"/>
      <c r="E130" s="165" t="s">
        <v>642</v>
      </c>
      <c r="F130" s="69"/>
      <c r="G130" s="133"/>
      <c r="H130" s="140" t="s">
        <v>301</v>
      </c>
      <c r="I130" s="140">
        <v>250</v>
      </c>
      <c r="J130" s="139">
        <v>43059</v>
      </c>
      <c r="K130" s="139">
        <v>43789</v>
      </c>
      <c r="L130" s="162" t="s">
        <v>650</v>
      </c>
      <c r="M130" s="140" t="s">
        <v>649</v>
      </c>
      <c r="N130" s="136">
        <v>50100000</v>
      </c>
      <c r="O130" s="136"/>
      <c r="P130" s="137">
        <v>3000000</v>
      </c>
      <c r="Q130" s="137">
        <f>SUM(N130:P130)</f>
        <v>53100000</v>
      </c>
    </row>
    <row r="131" spans="2:17" hidden="1">
      <c r="B131" s="131"/>
      <c r="C131" s="171"/>
      <c r="D131" s="133"/>
      <c r="E131" s="165"/>
      <c r="F131" s="69"/>
      <c r="G131" s="133"/>
      <c r="H131" s="162" t="s">
        <v>651</v>
      </c>
      <c r="I131" s="140">
        <v>250</v>
      </c>
      <c r="J131" s="139">
        <v>43059</v>
      </c>
      <c r="K131" s="139">
        <v>43789</v>
      </c>
      <c r="L131" s="162" t="s">
        <v>652</v>
      </c>
      <c r="M131" s="140" t="s">
        <v>649</v>
      </c>
      <c r="N131" s="136"/>
      <c r="O131" s="136"/>
      <c r="P131" s="137"/>
      <c r="Q131" s="137"/>
    </row>
    <row r="132" spans="2:17" hidden="1">
      <c r="B132" s="131"/>
      <c r="C132" s="171"/>
      <c r="D132" s="133"/>
      <c r="E132" s="165"/>
      <c r="F132" s="69"/>
      <c r="G132" s="133"/>
      <c r="H132" s="166" t="s">
        <v>653</v>
      </c>
      <c r="I132" s="125">
        <v>250</v>
      </c>
      <c r="J132" s="126">
        <v>43059</v>
      </c>
      <c r="K132" s="126">
        <v>43789</v>
      </c>
      <c r="L132" s="166" t="s">
        <v>654</v>
      </c>
      <c r="M132" s="125" t="s">
        <v>649</v>
      </c>
      <c r="N132" s="136"/>
      <c r="O132" s="136"/>
      <c r="P132" s="137"/>
      <c r="Q132" s="137"/>
    </row>
    <row r="133" spans="2:17" hidden="1">
      <c r="B133" s="131"/>
      <c r="C133" s="132"/>
      <c r="D133" s="133"/>
      <c r="E133" s="133"/>
      <c r="F133" s="134"/>
      <c r="G133" s="133"/>
      <c r="H133" s="165" t="s">
        <v>656</v>
      </c>
      <c r="I133" s="133">
        <v>250</v>
      </c>
      <c r="J133" s="132">
        <v>43059</v>
      </c>
      <c r="K133" s="132">
        <v>43789</v>
      </c>
      <c r="L133" s="165" t="s">
        <v>655</v>
      </c>
      <c r="M133" s="133" t="s">
        <v>649</v>
      </c>
      <c r="N133" s="136"/>
      <c r="O133" s="136"/>
      <c r="P133" s="137"/>
      <c r="Q133" s="137"/>
    </row>
    <row r="134" spans="2:17" hidden="1">
      <c r="B134" s="121">
        <v>207</v>
      </c>
      <c r="C134" s="122">
        <v>42944</v>
      </c>
      <c r="D134" s="123" t="s">
        <v>547</v>
      </c>
      <c r="E134" s="123" t="s">
        <v>547</v>
      </c>
      <c r="F134" s="124" t="s">
        <v>552</v>
      </c>
      <c r="G134" s="123" t="s">
        <v>553</v>
      </c>
      <c r="H134" s="125" t="s">
        <v>301</v>
      </c>
      <c r="I134" s="125">
        <v>25</v>
      </c>
      <c r="J134" s="126">
        <v>42941</v>
      </c>
      <c r="K134" s="126">
        <v>43306</v>
      </c>
      <c r="L134" s="125" t="s">
        <v>548</v>
      </c>
      <c r="M134" s="135" t="s">
        <v>555</v>
      </c>
      <c r="N134" s="128">
        <v>2000000</v>
      </c>
      <c r="O134" s="128"/>
      <c r="P134" s="129"/>
      <c r="Q134" s="129">
        <f>SUM(N134:P134)</f>
        <v>2000000</v>
      </c>
    </row>
    <row r="135" spans="2:17" hidden="1">
      <c r="B135" s="131"/>
      <c r="C135" s="132"/>
      <c r="D135" s="133"/>
      <c r="E135" s="133"/>
      <c r="F135" s="134"/>
      <c r="G135" s="133"/>
      <c r="H135" s="140" t="s">
        <v>302</v>
      </c>
      <c r="I135" s="140">
        <v>25</v>
      </c>
      <c r="J135" s="139">
        <v>42941</v>
      </c>
      <c r="K135" s="139">
        <v>43306</v>
      </c>
      <c r="L135" s="140" t="s">
        <v>549</v>
      </c>
      <c r="M135" s="140" t="s">
        <v>554</v>
      </c>
      <c r="N135" s="136"/>
      <c r="O135" s="136"/>
      <c r="P135" s="137"/>
      <c r="Q135" s="137"/>
    </row>
    <row r="136" spans="2:17" hidden="1">
      <c r="B136" s="138"/>
      <c r="C136" s="139"/>
      <c r="D136" s="140"/>
      <c r="E136" s="140"/>
      <c r="F136" s="141"/>
      <c r="G136" s="140"/>
      <c r="H136" s="140" t="s">
        <v>550</v>
      </c>
      <c r="I136" s="140">
        <v>10</v>
      </c>
      <c r="J136" s="139">
        <v>42941</v>
      </c>
      <c r="K136" s="139">
        <v>43306</v>
      </c>
      <c r="L136" s="140" t="s">
        <v>551</v>
      </c>
      <c r="M136" s="140" t="s">
        <v>554</v>
      </c>
      <c r="N136" s="143"/>
      <c r="O136" s="143"/>
      <c r="P136" s="144"/>
      <c r="Q136" s="144"/>
    </row>
    <row r="137" spans="2:17" hidden="1">
      <c r="B137" s="131">
        <v>212</v>
      </c>
      <c r="C137" s="132">
        <v>42964</v>
      </c>
      <c r="D137" s="133" t="s">
        <v>568</v>
      </c>
      <c r="E137" s="133" t="s">
        <v>568</v>
      </c>
      <c r="F137" s="134" t="s">
        <v>594</v>
      </c>
      <c r="G137" s="133" t="s">
        <v>569</v>
      </c>
      <c r="H137" s="125" t="s">
        <v>301</v>
      </c>
      <c r="I137" s="140">
        <v>500</v>
      </c>
      <c r="J137" s="139">
        <v>42983</v>
      </c>
      <c r="K137" s="139">
        <v>43348</v>
      </c>
      <c r="L137" s="140" t="s">
        <v>592</v>
      </c>
      <c r="M137" s="147" t="s">
        <v>593</v>
      </c>
      <c r="N137" s="136">
        <v>22500000</v>
      </c>
      <c r="O137" s="136"/>
      <c r="P137" s="137">
        <v>3000000</v>
      </c>
      <c r="Q137" s="146">
        <f>SUM(N137:P137)</f>
        <v>25500000</v>
      </c>
    </row>
    <row r="138" spans="2:17" hidden="1">
      <c r="B138" s="121">
        <v>213</v>
      </c>
      <c r="C138" s="122">
        <v>42969</v>
      </c>
      <c r="D138" s="123" t="s">
        <v>577</v>
      </c>
      <c r="E138" s="123" t="s">
        <v>577</v>
      </c>
      <c r="F138" s="124" t="s">
        <v>579</v>
      </c>
      <c r="G138" s="123" t="s">
        <v>578</v>
      </c>
      <c r="H138" s="125" t="s">
        <v>301</v>
      </c>
      <c r="I138" s="125">
        <v>25</v>
      </c>
      <c r="J138" s="126">
        <v>42923</v>
      </c>
      <c r="K138" s="126">
        <v>43288</v>
      </c>
      <c r="L138" s="125" t="s">
        <v>581</v>
      </c>
      <c r="M138" s="135" t="s">
        <v>580</v>
      </c>
      <c r="N138" s="128">
        <v>2100000</v>
      </c>
      <c r="O138" s="128"/>
      <c r="P138" s="129"/>
      <c r="Q138" s="129">
        <f>SUM(N138:P138)</f>
        <v>2100000</v>
      </c>
    </row>
    <row r="139" spans="2:17" hidden="1">
      <c r="B139" s="138"/>
      <c r="C139" s="139"/>
      <c r="D139" s="140"/>
      <c r="E139" s="140"/>
      <c r="F139" s="141"/>
      <c r="G139" s="140"/>
      <c r="H139" s="140" t="s">
        <v>302</v>
      </c>
      <c r="I139" s="140">
        <v>25</v>
      </c>
      <c r="J139" s="139">
        <v>42930</v>
      </c>
      <c r="K139" s="139">
        <v>43295</v>
      </c>
      <c r="L139" s="140" t="s">
        <v>582</v>
      </c>
      <c r="M139" s="135" t="s">
        <v>580</v>
      </c>
      <c r="N139" s="143"/>
      <c r="O139" s="143"/>
      <c r="P139" s="144"/>
      <c r="Q139" s="144"/>
    </row>
    <row r="140" spans="2:17" hidden="1">
      <c r="B140" s="131">
        <v>214</v>
      </c>
      <c r="C140" s="132">
        <v>42976</v>
      </c>
      <c r="D140" s="133" t="s">
        <v>583</v>
      </c>
      <c r="E140" s="133" t="s">
        <v>584</v>
      </c>
      <c r="F140" s="134" t="s">
        <v>585</v>
      </c>
      <c r="G140" s="133" t="s">
        <v>586</v>
      </c>
      <c r="H140" s="140" t="s">
        <v>302</v>
      </c>
      <c r="I140" s="140">
        <v>25</v>
      </c>
      <c r="J140" s="139">
        <v>42977</v>
      </c>
      <c r="K140" s="139">
        <v>43342</v>
      </c>
      <c r="L140" s="140" t="s">
        <v>588</v>
      </c>
      <c r="M140" s="140" t="s">
        <v>587</v>
      </c>
      <c r="N140" s="136">
        <v>2500000</v>
      </c>
      <c r="O140" s="136"/>
      <c r="P140" s="137"/>
      <c r="Q140" s="129">
        <f>SUM(N140:P140)</f>
        <v>2500000</v>
      </c>
    </row>
    <row r="141" spans="2:17" hidden="1">
      <c r="B141" s="138"/>
      <c r="C141" s="139"/>
      <c r="D141" s="140"/>
      <c r="E141" s="140"/>
      <c r="F141" s="141"/>
      <c r="G141" s="140"/>
      <c r="H141" s="125" t="s">
        <v>172</v>
      </c>
      <c r="I141" s="140">
        <v>25</v>
      </c>
      <c r="J141" s="139">
        <v>42977</v>
      </c>
      <c r="K141" s="139">
        <v>43342</v>
      </c>
      <c r="L141" s="140" t="s">
        <v>589</v>
      </c>
      <c r="M141" s="140" t="s">
        <v>587</v>
      </c>
      <c r="N141" s="143"/>
      <c r="O141" s="143"/>
      <c r="P141" s="144"/>
      <c r="Q141" s="144"/>
    </row>
    <row r="142" spans="2:17" hidden="1">
      <c r="B142" s="131">
        <v>215</v>
      </c>
      <c r="C142" s="132">
        <v>42999</v>
      </c>
      <c r="D142" s="133" t="s">
        <v>603</v>
      </c>
      <c r="E142" s="133" t="s">
        <v>603</v>
      </c>
      <c r="F142" s="134" t="s">
        <v>604</v>
      </c>
      <c r="G142" s="133"/>
      <c r="H142" s="125" t="s">
        <v>301</v>
      </c>
      <c r="I142" s="140">
        <v>100</v>
      </c>
      <c r="J142" s="139">
        <v>43023</v>
      </c>
      <c r="K142" s="139">
        <v>43388</v>
      </c>
      <c r="L142" s="162" t="s">
        <v>605</v>
      </c>
      <c r="M142" s="163" t="s">
        <v>607</v>
      </c>
      <c r="N142" s="136">
        <v>18000000</v>
      </c>
      <c r="O142" s="136"/>
      <c r="P142" s="137">
        <v>3000000</v>
      </c>
      <c r="Q142" s="129">
        <f>SUM(N142:P142)</f>
        <v>21000000</v>
      </c>
    </row>
    <row r="143" spans="2:17" hidden="1">
      <c r="B143" s="138"/>
      <c r="C143" s="139"/>
      <c r="D143" s="140"/>
      <c r="E143" s="140"/>
      <c r="F143" s="141"/>
      <c r="G143" s="140"/>
      <c r="H143" s="140" t="s">
        <v>302</v>
      </c>
      <c r="I143" s="140">
        <v>250</v>
      </c>
      <c r="J143" s="139">
        <v>43023</v>
      </c>
      <c r="K143" s="139">
        <v>43388</v>
      </c>
      <c r="L143" s="162" t="s">
        <v>606</v>
      </c>
      <c r="M143" s="163" t="s">
        <v>607</v>
      </c>
      <c r="N143" s="143"/>
      <c r="O143" s="143"/>
      <c r="P143" s="144"/>
      <c r="Q143" s="144"/>
    </row>
    <row r="144" spans="2:17" hidden="1">
      <c r="B144" s="131">
        <v>216</v>
      </c>
      <c r="C144" s="132">
        <v>43038</v>
      </c>
      <c r="D144" s="165" t="s">
        <v>608</v>
      </c>
      <c r="E144" s="165" t="s">
        <v>608</v>
      </c>
      <c r="F144" s="69" t="s">
        <v>609</v>
      </c>
      <c r="G144" s="165" t="s">
        <v>610</v>
      </c>
      <c r="H144" s="125" t="s">
        <v>301</v>
      </c>
      <c r="I144" s="140">
        <v>100</v>
      </c>
      <c r="J144" s="139">
        <v>43039</v>
      </c>
      <c r="K144" s="139">
        <v>43404</v>
      </c>
      <c r="L144" s="162" t="s">
        <v>612</v>
      </c>
      <c r="M144" s="163" t="s">
        <v>613</v>
      </c>
      <c r="N144" s="136">
        <v>10700000</v>
      </c>
      <c r="O144" s="136"/>
      <c r="P144" s="137">
        <v>3000000</v>
      </c>
      <c r="Q144" s="129">
        <f>SUM(N144:P144)</f>
        <v>13700000</v>
      </c>
    </row>
    <row r="145" spans="2:17" hidden="1">
      <c r="B145" s="138"/>
      <c r="C145" s="139"/>
      <c r="D145" s="140"/>
      <c r="E145" s="140"/>
      <c r="F145" s="141"/>
      <c r="G145" s="140"/>
      <c r="H145" s="140" t="s">
        <v>302</v>
      </c>
      <c r="I145" s="140">
        <v>100</v>
      </c>
      <c r="J145" s="139">
        <v>43039</v>
      </c>
      <c r="K145" s="139">
        <v>43404</v>
      </c>
      <c r="L145" s="162" t="s">
        <v>611</v>
      </c>
      <c r="M145" s="163" t="s">
        <v>613</v>
      </c>
      <c r="N145" s="143"/>
      <c r="O145" s="143"/>
      <c r="P145" s="144"/>
      <c r="Q145" s="144"/>
    </row>
    <row r="146" spans="2:17" hidden="1">
      <c r="B146" s="131">
        <v>217</v>
      </c>
      <c r="C146" s="132">
        <v>43024</v>
      </c>
      <c r="D146" s="165" t="s">
        <v>614</v>
      </c>
      <c r="E146" s="165" t="s">
        <v>614</v>
      </c>
      <c r="F146" s="69" t="s">
        <v>615</v>
      </c>
      <c r="G146" s="165" t="s">
        <v>610</v>
      </c>
      <c r="H146" s="166" t="s">
        <v>616</v>
      </c>
      <c r="I146" s="140">
        <v>1000</v>
      </c>
      <c r="J146" s="139">
        <v>43031</v>
      </c>
      <c r="K146" s="126">
        <v>43396</v>
      </c>
      <c r="L146" s="162" t="s">
        <v>622</v>
      </c>
      <c r="M146" s="163" t="s">
        <v>624</v>
      </c>
      <c r="N146" s="136">
        <v>73100000</v>
      </c>
      <c r="O146" s="136"/>
      <c r="P146" s="137"/>
      <c r="Q146" s="129">
        <f>SUM(N146:P147)</f>
        <v>78600000</v>
      </c>
    </row>
    <row r="147" spans="2:17" hidden="1">
      <c r="B147" s="131"/>
      <c r="C147" s="132">
        <v>43083</v>
      </c>
      <c r="D147" s="133"/>
      <c r="E147" s="133"/>
      <c r="F147" s="69" t="s">
        <v>688</v>
      </c>
      <c r="G147" s="133"/>
      <c r="H147" s="162" t="s">
        <v>617</v>
      </c>
      <c r="I147" s="125">
        <v>1000</v>
      </c>
      <c r="J147" s="126">
        <v>43031</v>
      </c>
      <c r="K147" s="126">
        <v>43396</v>
      </c>
      <c r="L147" s="162" t="s">
        <v>623</v>
      </c>
      <c r="M147" s="163" t="s">
        <v>624</v>
      </c>
      <c r="N147" s="136"/>
      <c r="O147" s="136">
        <v>500000</v>
      </c>
      <c r="P147" s="137">
        <v>5000000</v>
      </c>
      <c r="Q147" s="137"/>
    </row>
    <row r="148" spans="2:17" hidden="1">
      <c r="B148" s="131"/>
      <c r="C148" s="132"/>
      <c r="D148" s="133"/>
      <c r="E148" s="133"/>
      <c r="F148" s="134"/>
      <c r="G148" s="133"/>
      <c r="H148" s="166" t="s">
        <v>618</v>
      </c>
      <c r="I148" s="125" t="s">
        <v>20</v>
      </c>
      <c r="J148" s="126">
        <v>43031</v>
      </c>
      <c r="K148" s="126">
        <v>43396</v>
      </c>
      <c r="L148" s="162" t="s">
        <v>621</v>
      </c>
      <c r="M148" s="163" t="s">
        <v>624</v>
      </c>
      <c r="N148" s="136"/>
      <c r="O148" s="136"/>
      <c r="P148" s="137"/>
      <c r="Q148" s="137"/>
    </row>
    <row r="149" spans="2:17" hidden="1">
      <c r="B149" s="138"/>
      <c r="C149" s="139"/>
      <c r="D149" s="140"/>
      <c r="E149" s="140"/>
      <c r="F149" s="141"/>
      <c r="G149" s="140"/>
      <c r="H149" s="166" t="s">
        <v>619</v>
      </c>
      <c r="I149" s="125">
        <v>2000</v>
      </c>
      <c r="J149" s="126">
        <v>43031</v>
      </c>
      <c r="K149" s="126">
        <v>43396</v>
      </c>
      <c r="L149" s="162" t="s">
        <v>620</v>
      </c>
      <c r="M149" s="163" t="s">
        <v>624</v>
      </c>
      <c r="N149" s="143"/>
      <c r="O149" s="143"/>
      <c r="P149" s="144"/>
      <c r="Q149" s="144"/>
    </row>
    <row r="150" spans="2:17" hidden="1">
      <c r="B150" s="121">
        <v>218</v>
      </c>
      <c r="C150" s="122"/>
      <c r="D150" s="167" t="s">
        <v>625</v>
      </c>
      <c r="E150" s="167" t="s">
        <v>625</v>
      </c>
      <c r="F150" s="68" t="s">
        <v>633</v>
      </c>
      <c r="G150" s="167" t="s">
        <v>626</v>
      </c>
      <c r="H150" s="125" t="s">
        <v>301</v>
      </c>
      <c r="I150" s="125">
        <v>500</v>
      </c>
      <c r="J150" s="126">
        <v>43038</v>
      </c>
      <c r="K150" s="126">
        <v>43403</v>
      </c>
      <c r="L150" s="166" t="s">
        <v>629</v>
      </c>
      <c r="M150" s="168" t="s">
        <v>627</v>
      </c>
      <c r="N150" s="128">
        <v>31675000</v>
      </c>
      <c r="O150" s="128">
        <v>1000000</v>
      </c>
      <c r="P150" s="129">
        <v>10000000</v>
      </c>
      <c r="Q150" s="129">
        <f>SUM(N150:P150)</f>
        <v>42675000</v>
      </c>
    </row>
    <row r="151" spans="2:17" hidden="1">
      <c r="B151" s="138"/>
      <c r="C151" s="139"/>
      <c r="D151" s="140"/>
      <c r="E151" s="140"/>
      <c r="F151" s="141"/>
      <c r="G151" s="140"/>
      <c r="H151" s="166" t="s">
        <v>628</v>
      </c>
      <c r="I151" s="125">
        <v>500</v>
      </c>
      <c r="J151" s="126">
        <v>43038</v>
      </c>
      <c r="K151" s="126">
        <v>43403</v>
      </c>
      <c r="L151" s="162" t="s">
        <v>630</v>
      </c>
      <c r="M151" s="169" t="s">
        <v>627</v>
      </c>
      <c r="N151" s="143"/>
      <c r="O151" s="143"/>
      <c r="P151" s="144"/>
      <c r="Q151" s="144"/>
    </row>
    <row r="152" spans="2:17" hidden="1">
      <c r="B152" s="152">
        <v>219</v>
      </c>
      <c r="C152" s="126">
        <v>43026</v>
      </c>
      <c r="D152" s="166" t="s">
        <v>634</v>
      </c>
      <c r="E152" s="166" t="s">
        <v>634</v>
      </c>
      <c r="F152" s="15" t="s">
        <v>635</v>
      </c>
      <c r="G152" s="166" t="s">
        <v>636</v>
      </c>
      <c r="H152" s="166" t="s">
        <v>289</v>
      </c>
      <c r="I152" s="125" t="s">
        <v>20</v>
      </c>
      <c r="J152" s="126">
        <v>43010</v>
      </c>
      <c r="K152" s="126">
        <v>43585</v>
      </c>
      <c r="L152" s="166" t="s">
        <v>637</v>
      </c>
      <c r="M152" s="170" t="s">
        <v>638</v>
      </c>
      <c r="N152" s="154">
        <v>11400000</v>
      </c>
      <c r="O152" s="154"/>
      <c r="P152" s="146"/>
      <c r="Q152" s="146">
        <f>SUM(N152:P152)</f>
        <v>11400000</v>
      </c>
    </row>
    <row r="153" spans="2:17" hidden="1">
      <c r="B153" s="121">
        <v>221</v>
      </c>
      <c r="C153" s="122"/>
      <c r="D153" s="167" t="s">
        <v>644</v>
      </c>
      <c r="E153" s="167" t="s">
        <v>644</v>
      </c>
      <c r="F153" s="68" t="s">
        <v>689</v>
      </c>
      <c r="G153" s="167" t="s">
        <v>645</v>
      </c>
      <c r="H153" s="166" t="s">
        <v>657</v>
      </c>
      <c r="I153" s="125">
        <v>10000</v>
      </c>
      <c r="J153" s="126">
        <v>43070</v>
      </c>
      <c r="K153" s="126">
        <v>43435</v>
      </c>
      <c r="L153" s="166" t="s">
        <v>660</v>
      </c>
      <c r="M153" s="170" t="s">
        <v>638</v>
      </c>
      <c r="N153" s="128"/>
      <c r="O153" s="128"/>
      <c r="P153" s="129"/>
      <c r="Q153" s="129">
        <v>450000000</v>
      </c>
    </row>
    <row r="154" spans="2:17" hidden="1">
      <c r="B154" s="138"/>
      <c r="C154" s="139"/>
      <c r="D154" s="140"/>
      <c r="E154" s="140"/>
      <c r="F154" s="141"/>
      <c r="G154" s="140"/>
      <c r="H154" s="166" t="s">
        <v>658</v>
      </c>
      <c r="I154" s="125">
        <v>20000</v>
      </c>
      <c r="J154" s="126">
        <v>43070</v>
      </c>
      <c r="K154" s="126">
        <v>43435</v>
      </c>
      <c r="L154" s="162" t="s">
        <v>659</v>
      </c>
      <c r="M154" s="170" t="s">
        <v>638</v>
      </c>
      <c r="N154" s="143"/>
      <c r="O154" s="143"/>
      <c r="P154" s="144"/>
      <c r="Q154" s="144"/>
    </row>
    <row r="155" spans="2:17" hidden="1">
      <c r="B155" s="121">
        <v>228</v>
      </c>
      <c r="C155" s="122">
        <v>43082</v>
      </c>
      <c r="D155" s="167" t="s">
        <v>680</v>
      </c>
      <c r="E155" s="167" t="s">
        <v>680</v>
      </c>
      <c r="F155" s="68" t="s">
        <v>681</v>
      </c>
      <c r="G155" s="167" t="s">
        <v>682</v>
      </c>
      <c r="H155" s="125" t="s">
        <v>219</v>
      </c>
      <c r="I155" s="125">
        <v>100</v>
      </c>
      <c r="J155" s="126">
        <v>43115</v>
      </c>
      <c r="K155" s="126">
        <v>43480</v>
      </c>
      <c r="L155" s="125" t="s">
        <v>374</v>
      </c>
      <c r="M155" s="135" t="s">
        <v>373</v>
      </c>
      <c r="N155" s="128">
        <v>7325000</v>
      </c>
      <c r="O155" s="128"/>
      <c r="P155" s="129"/>
      <c r="Q155" s="129">
        <f>SUM(N155:P155)</f>
        <v>7325000</v>
      </c>
    </row>
    <row r="156" spans="2:17" hidden="1">
      <c r="B156" s="131"/>
      <c r="C156" s="132"/>
      <c r="D156" s="133"/>
      <c r="E156" s="133"/>
      <c r="F156" s="134"/>
      <c r="G156" s="133"/>
      <c r="H156" s="125" t="s">
        <v>221</v>
      </c>
      <c r="I156" s="140">
        <v>100</v>
      </c>
      <c r="J156" s="126">
        <v>43115</v>
      </c>
      <c r="K156" s="126">
        <v>43480</v>
      </c>
      <c r="L156" s="140" t="s">
        <v>375</v>
      </c>
      <c r="M156" s="135" t="s">
        <v>373</v>
      </c>
      <c r="N156" s="136"/>
      <c r="O156" s="136"/>
      <c r="P156" s="137"/>
      <c r="Q156" s="137"/>
    </row>
    <row r="157" spans="2:17" hidden="1">
      <c r="B157" s="138"/>
      <c r="C157" s="139"/>
      <c r="D157" s="140"/>
      <c r="E157" s="140"/>
      <c r="F157" s="141"/>
      <c r="G157" s="140"/>
      <c r="H157" s="140" t="s">
        <v>206</v>
      </c>
      <c r="I157" s="140">
        <v>3</v>
      </c>
      <c r="J157" s="126">
        <v>43115</v>
      </c>
      <c r="K157" s="126">
        <v>43480</v>
      </c>
      <c r="L157" s="140" t="s">
        <v>376</v>
      </c>
      <c r="M157" s="135" t="s">
        <v>373</v>
      </c>
      <c r="N157" s="143"/>
      <c r="O157" s="143"/>
      <c r="P157" s="144"/>
      <c r="Q157" s="144"/>
    </row>
    <row r="158" spans="2:17" hidden="1">
      <c r="B158" s="121">
        <v>231</v>
      </c>
      <c r="C158" s="122">
        <v>43091</v>
      </c>
      <c r="D158" s="167" t="s">
        <v>699</v>
      </c>
      <c r="E158" s="167" t="s">
        <v>699</v>
      </c>
      <c r="F158" s="68" t="s">
        <v>700</v>
      </c>
      <c r="G158" s="167" t="s">
        <v>15</v>
      </c>
      <c r="H158" s="125" t="s">
        <v>219</v>
      </c>
      <c r="I158" s="125">
        <v>50</v>
      </c>
      <c r="J158" s="126">
        <v>43165</v>
      </c>
      <c r="K158" s="126">
        <v>43530</v>
      </c>
      <c r="L158" s="166" t="s">
        <v>784</v>
      </c>
      <c r="M158" s="170" t="s">
        <v>787</v>
      </c>
      <c r="N158" s="128">
        <v>8333000</v>
      </c>
      <c r="O158" s="128"/>
      <c r="P158" s="129">
        <v>21000000</v>
      </c>
      <c r="Q158" s="129">
        <f>SUM(N158:P158)-2333000</f>
        <v>27000000</v>
      </c>
    </row>
    <row r="159" spans="2:17" hidden="1">
      <c r="B159" s="131"/>
      <c r="C159" s="132"/>
      <c r="D159" s="133"/>
      <c r="E159" s="133"/>
      <c r="F159" s="134"/>
      <c r="G159" s="133"/>
      <c r="H159" s="125" t="s">
        <v>221</v>
      </c>
      <c r="I159" s="123">
        <v>50</v>
      </c>
      <c r="J159" s="122">
        <v>43165</v>
      </c>
      <c r="K159" s="126">
        <v>43530</v>
      </c>
      <c r="L159" s="162" t="s">
        <v>785</v>
      </c>
      <c r="M159" s="170" t="s">
        <v>787</v>
      </c>
      <c r="N159" s="136"/>
      <c r="O159" s="136"/>
      <c r="P159" s="137"/>
      <c r="Q159" s="137"/>
    </row>
    <row r="160" spans="2:17" hidden="1">
      <c r="B160" s="131"/>
      <c r="C160" s="132"/>
      <c r="D160" s="133"/>
      <c r="E160" s="133"/>
      <c r="F160" s="134"/>
      <c r="G160" s="133"/>
      <c r="H160" s="166" t="s">
        <v>206</v>
      </c>
      <c r="I160" s="125">
        <v>3</v>
      </c>
      <c r="J160" s="126">
        <v>43165</v>
      </c>
      <c r="K160" s="126">
        <v>43530</v>
      </c>
      <c r="L160" s="166" t="s">
        <v>786</v>
      </c>
      <c r="M160" s="170" t="s">
        <v>787</v>
      </c>
      <c r="N160" s="136"/>
      <c r="O160" s="136"/>
      <c r="P160" s="137"/>
      <c r="Q160" s="137"/>
    </row>
    <row r="161" spans="2:17" hidden="1">
      <c r="B161" s="138"/>
      <c r="C161" s="139"/>
      <c r="D161" s="140"/>
      <c r="E161" s="140"/>
      <c r="F161" s="141"/>
      <c r="G161" s="140"/>
      <c r="H161" s="162"/>
      <c r="I161" s="140"/>
      <c r="J161" s="139"/>
      <c r="K161" s="139"/>
      <c r="L161" s="162"/>
      <c r="M161" s="163"/>
      <c r="N161" s="154"/>
      <c r="O161" s="154"/>
      <c r="P161" s="146"/>
      <c r="Q161" s="146"/>
    </row>
    <row r="162" spans="2:17" hidden="1">
      <c r="B162" s="131">
        <v>232</v>
      </c>
      <c r="C162" s="132"/>
      <c r="D162" s="165" t="s">
        <v>403</v>
      </c>
      <c r="E162" s="165" t="s">
        <v>403</v>
      </c>
      <c r="F162" s="69" t="s">
        <v>702</v>
      </c>
      <c r="G162" s="165" t="s">
        <v>701</v>
      </c>
      <c r="H162" s="140" t="s">
        <v>408</v>
      </c>
      <c r="I162" s="140" t="s">
        <v>20</v>
      </c>
      <c r="J162" s="139">
        <v>43095</v>
      </c>
      <c r="K162" s="139">
        <v>43460</v>
      </c>
      <c r="L162" s="140" t="s">
        <v>409</v>
      </c>
      <c r="M162" s="147" t="s">
        <v>420</v>
      </c>
      <c r="N162" s="136">
        <v>69900000</v>
      </c>
      <c r="O162" s="136"/>
      <c r="P162" s="137">
        <v>8000000</v>
      </c>
      <c r="Q162" s="137">
        <f>SUM(N162:P162)</f>
        <v>77900000</v>
      </c>
    </row>
    <row r="163" spans="2:17" hidden="1">
      <c r="B163" s="131"/>
      <c r="C163" s="132"/>
      <c r="D163" s="133"/>
      <c r="E163" s="133"/>
      <c r="F163" s="134"/>
      <c r="G163" s="133"/>
      <c r="H163" s="140" t="s">
        <v>410</v>
      </c>
      <c r="I163" s="125" t="s">
        <v>20</v>
      </c>
      <c r="J163" s="139">
        <v>43095</v>
      </c>
      <c r="K163" s="139">
        <v>43460</v>
      </c>
      <c r="L163" s="140" t="s">
        <v>411</v>
      </c>
      <c r="M163" s="147" t="s">
        <v>420</v>
      </c>
      <c r="N163" s="136"/>
      <c r="O163" s="136"/>
      <c r="P163" s="137"/>
      <c r="Q163" s="137"/>
    </row>
    <row r="164" spans="2:17" hidden="1">
      <c r="B164" s="131"/>
      <c r="C164" s="132"/>
      <c r="D164" s="133"/>
      <c r="E164" s="133"/>
      <c r="F164" s="134"/>
      <c r="G164" s="133"/>
      <c r="H164" s="140" t="s">
        <v>364</v>
      </c>
      <c r="I164" s="125" t="s">
        <v>20</v>
      </c>
      <c r="J164" s="139">
        <v>43095</v>
      </c>
      <c r="K164" s="139">
        <v>43460</v>
      </c>
      <c r="L164" s="140" t="s">
        <v>413</v>
      </c>
      <c r="M164" s="147" t="s">
        <v>420</v>
      </c>
      <c r="N164" s="136"/>
      <c r="O164" s="136"/>
      <c r="P164" s="137"/>
      <c r="Q164" s="137"/>
    </row>
    <row r="165" spans="2:17" hidden="1">
      <c r="B165" s="131"/>
      <c r="C165" s="132"/>
      <c r="D165" s="133"/>
      <c r="E165" s="133"/>
      <c r="F165" s="134"/>
      <c r="G165" s="133"/>
      <c r="H165" s="140" t="s">
        <v>221</v>
      </c>
      <c r="I165" s="125" t="s">
        <v>20</v>
      </c>
      <c r="J165" s="139">
        <v>43095</v>
      </c>
      <c r="K165" s="139">
        <v>43460</v>
      </c>
      <c r="L165" s="140" t="s">
        <v>417</v>
      </c>
      <c r="M165" s="147" t="s">
        <v>420</v>
      </c>
      <c r="N165" s="136"/>
      <c r="O165" s="136"/>
      <c r="P165" s="137"/>
      <c r="Q165" s="137"/>
    </row>
    <row r="166" spans="2:17" hidden="1">
      <c r="B166" s="131"/>
      <c r="C166" s="132"/>
      <c r="D166" s="133"/>
      <c r="E166" s="133"/>
      <c r="F166" s="134"/>
      <c r="G166" s="133"/>
      <c r="H166" s="149" t="s">
        <v>219</v>
      </c>
      <c r="I166" s="125" t="s">
        <v>20</v>
      </c>
      <c r="J166" s="139">
        <v>43095</v>
      </c>
      <c r="K166" s="139">
        <v>43460</v>
      </c>
      <c r="L166" s="140" t="s">
        <v>416</v>
      </c>
      <c r="M166" s="147" t="s">
        <v>420</v>
      </c>
      <c r="N166" s="136"/>
      <c r="O166" s="136"/>
      <c r="P166" s="137"/>
      <c r="Q166" s="137"/>
    </row>
    <row r="167" spans="2:17" hidden="1">
      <c r="B167" s="131"/>
      <c r="C167" s="132"/>
      <c r="D167" s="133"/>
      <c r="E167" s="133"/>
      <c r="F167" s="134"/>
      <c r="G167" s="133"/>
      <c r="H167" s="185" t="s">
        <v>289</v>
      </c>
      <c r="I167" s="123" t="s">
        <v>20</v>
      </c>
      <c r="J167" s="122">
        <v>43095</v>
      </c>
      <c r="K167" s="122">
        <v>43460</v>
      </c>
      <c r="L167" s="123" t="s">
        <v>419</v>
      </c>
      <c r="M167" s="186" t="s">
        <v>420</v>
      </c>
      <c r="N167" s="136"/>
      <c r="O167" s="136"/>
      <c r="P167" s="137"/>
      <c r="Q167" s="137"/>
    </row>
    <row r="168" spans="2:17" hidden="1">
      <c r="B168" s="138"/>
      <c r="C168" s="139"/>
      <c r="D168" s="140"/>
      <c r="E168" s="140"/>
      <c r="F168" s="15" t="s">
        <v>721</v>
      </c>
      <c r="G168" s="166" t="s">
        <v>722</v>
      </c>
      <c r="H168" s="130"/>
      <c r="I168" s="130"/>
      <c r="J168" s="188"/>
      <c r="K168" s="188"/>
      <c r="L168" s="130"/>
      <c r="M168" s="189"/>
      <c r="N168" s="154"/>
      <c r="O168" s="154">
        <v>800000</v>
      </c>
      <c r="P168" s="146"/>
      <c r="Q168" s="146">
        <f>SUM(N168:P168)</f>
        <v>800000</v>
      </c>
    </row>
    <row r="169" spans="2:17" hidden="1">
      <c r="B169" s="131">
        <v>234</v>
      </c>
      <c r="C169" s="132">
        <v>43112</v>
      </c>
      <c r="D169" s="165" t="s">
        <v>716</v>
      </c>
      <c r="E169" s="165" t="s">
        <v>716</v>
      </c>
      <c r="F169" s="69" t="s">
        <v>717</v>
      </c>
      <c r="G169" s="165" t="s">
        <v>718</v>
      </c>
      <c r="H169" s="140" t="s">
        <v>221</v>
      </c>
      <c r="I169" s="133">
        <v>25</v>
      </c>
      <c r="J169" s="132">
        <v>43112</v>
      </c>
      <c r="K169" s="132">
        <v>43477</v>
      </c>
      <c r="L169" s="162" t="s">
        <v>726</v>
      </c>
      <c r="M169" s="187" t="s">
        <v>728</v>
      </c>
      <c r="N169" s="136">
        <v>4550000</v>
      </c>
      <c r="O169" s="136"/>
      <c r="P169" s="137">
        <v>6000000</v>
      </c>
      <c r="Q169" s="137">
        <f>SUM(N169:P169)</f>
        <v>10550000</v>
      </c>
    </row>
    <row r="170" spans="2:17" hidden="1">
      <c r="B170" s="138"/>
      <c r="C170" s="139"/>
      <c r="D170" s="140"/>
      <c r="E170" s="140"/>
      <c r="F170" s="141"/>
      <c r="G170" s="140"/>
      <c r="H170" s="149" t="s">
        <v>219</v>
      </c>
      <c r="I170" s="125">
        <v>25</v>
      </c>
      <c r="J170" s="126">
        <v>43112</v>
      </c>
      <c r="K170" s="126">
        <v>43477</v>
      </c>
      <c r="L170" s="162" t="s">
        <v>727</v>
      </c>
      <c r="M170" s="170" t="s">
        <v>728</v>
      </c>
      <c r="N170" s="143"/>
      <c r="O170" s="143"/>
      <c r="P170" s="144"/>
      <c r="Q170" s="144"/>
    </row>
    <row r="171" spans="2:17" hidden="1">
      <c r="B171" s="152">
        <v>235</v>
      </c>
      <c r="C171" s="126"/>
      <c r="D171" s="166" t="s">
        <v>719</v>
      </c>
      <c r="E171" s="166" t="s">
        <v>719</v>
      </c>
      <c r="F171" s="15" t="s">
        <v>720</v>
      </c>
      <c r="G171" s="166" t="s">
        <v>742</v>
      </c>
      <c r="H171" s="130"/>
      <c r="I171" s="130"/>
      <c r="J171" s="188"/>
      <c r="K171" s="188"/>
      <c r="L171" s="130"/>
      <c r="M171" s="130"/>
      <c r="N171" s="154"/>
      <c r="O171" s="154"/>
      <c r="P171" s="146">
        <v>14000000</v>
      </c>
      <c r="Q171" s="146">
        <f>SUM(N171:P171)</f>
        <v>14000000</v>
      </c>
    </row>
    <row r="172" spans="2:17" hidden="1">
      <c r="B172" s="152">
        <v>236</v>
      </c>
      <c r="C172" s="126"/>
      <c r="D172" s="166" t="s">
        <v>733</v>
      </c>
      <c r="E172" s="166" t="s">
        <v>735</v>
      </c>
      <c r="F172" s="15" t="s">
        <v>734</v>
      </c>
      <c r="G172" s="125" t="s">
        <v>2</v>
      </c>
      <c r="H172" s="125" t="s">
        <v>302</v>
      </c>
      <c r="I172" s="125">
        <v>50</v>
      </c>
      <c r="J172" s="126">
        <v>43128</v>
      </c>
      <c r="K172" s="126">
        <v>44224</v>
      </c>
      <c r="L172" s="166" t="s">
        <v>743</v>
      </c>
      <c r="M172" s="170" t="s">
        <v>744</v>
      </c>
      <c r="N172" s="154">
        <v>7000000</v>
      </c>
      <c r="O172" s="154"/>
      <c r="P172" s="146"/>
      <c r="Q172" s="146">
        <f>SUM(N172:P172)</f>
        <v>7000000</v>
      </c>
    </row>
    <row r="173" spans="2:17" hidden="1">
      <c r="B173" s="131">
        <v>237</v>
      </c>
      <c r="C173" s="132"/>
      <c r="D173" s="133" t="s">
        <v>745</v>
      </c>
      <c r="E173" s="133" t="s">
        <v>745</v>
      </c>
      <c r="F173" s="69" t="s">
        <v>746</v>
      </c>
      <c r="G173" s="165" t="s">
        <v>747</v>
      </c>
      <c r="H173" s="165" t="s">
        <v>748</v>
      </c>
      <c r="I173" s="133">
        <v>250</v>
      </c>
      <c r="J173" s="132">
        <v>43128</v>
      </c>
      <c r="K173" s="126">
        <v>43493</v>
      </c>
      <c r="L173" s="166" t="s">
        <v>750</v>
      </c>
      <c r="M173" s="170" t="s">
        <v>752</v>
      </c>
      <c r="N173" s="136">
        <v>778800</v>
      </c>
      <c r="O173" s="136"/>
      <c r="P173" s="137"/>
      <c r="Q173" s="137">
        <f>SUM(N173:P173)</f>
        <v>778800</v>
      </c>
    </row>
    <row r="174" spans="2:17" hidden="1">
      <c r="B174" s="138"/>
      <c r="C174" s="139"/>
      <c r="D174" s="140"/>
      <c r="E174" s="140"/>
      <c r="F174" s="141"/>
      <c r="G174" s="140"/>
      <c r="H174" s="166" t="s">
        <v>749</v>
      </c>
      <c r="I174" s="125">
        <v>250</v>
      </c>
      <c r="J174" s="126">
        <v>43128</v>
      </c>
      <c r="K174" s="139">
        <v>43493</v>
      </c>
      <c r="L174" s="162" t="s">
        <v>751</v>
      </c>
      <c r="M174" s="163" t="s">
        <v>752</v>
      </c>
      <c r="N174" s="143"/>
      <c r="O174" s="143"/>
      <c r="P174" s="144"/>
      <c r="Q174" s="144"/>
    </row>
    <row r="175" spans="2:17" hidden="1">
      <c r="B175" s="152">
        <v>244</v>
      </c>
      <c r="C175" s="126"/>
      <c r="D175" s="166" t="s">
        <v>775</v>
      </c>
      <c r="E175" s="166" t="s">
        <v>775</v>
      </c>
      <c r="F175" s="15" t="s">
        <v>800</v>
      </c>
      <c r="G175" s="166" t="s">
        <v>801</v>
      </c>
      <c r="H175" s="166" t="s">
        <v>798</v>
      </c>
      <c r="I175" s="125">
        <v>100</v>
      </c>
      <c r="J175" s="126">
        <v>43158</v>
      </c>
      <c r="K175" s="126">
        <v>43523</v>
      </c>
      <c r="L175" s="166" t="s">
        <v>799</v>
      </c>
      <c r="M175" s="125"/>
      <c r="N175" s="154">
        <v>10920000</v>
      </c>
      <c r="O175" s="154"/>
      <c r="P175" s="146">
        <v>2000000</v>
      </c>
      <c r="Q175" s="146">
        <f>SUM(N175:P175)</f>
        <v>12920000</v>
      </c>
    </row>
    <row r="176" spans="2:17" hidden="1">
      <c r="B176" s="121">
        <v>245</v>
      </c>
      <c r="C176" s="122"/>
      <c r="D176" s="167" t="s">
        <v>806</v>
      </c>
      <c r="E176" s="167" t="s">
        <v>806</v>
      </c>
      <c r="F176" s="68" t="s">
        <v>807</v>
      </c>
      <c r="G176" s="123" t="s">
        <v>334</v>
      </c>
      <c r="H176" s="140" t="s">
        <v>221</v>
      </c>
      <c r="I176" s="123">
        <v>250</v>
      </c>
      <c r="J176" s="122">
        <v>43191</v>
      </c>
      <c r="K176" s="122">
        <v>43556</v>
      </c>
      <c r="L176" s="125" t="s">
        <v>809</v>
      </c>
      <c r="M176" s="194" t="s">
        <v>808</v>
      </c>
      <c r="N176" s="128">
        <v>20700000</v>
      </c>
      <c r="O176" s="128"/>
      <c r="P176" s="129"/>
      <c r="Q176" s="129">
        <f>SUM(N176:P176)</f>
        <v>20700000</v>
      </c>
    </row>
    <row r="177" spans="2:17" hidden="1">
      <c r="B177" s="138"/>
      <c r="C177" s="139"/>
      <c r="D177" s="140"/>
      <c r="E177" s="140"/>
      <c r="F177" s="141"/>
      <c r="G177" s="140"/>
      <c r="H177" s="149" t="s">
        <v>219</v>
      </c>
      <c r="I177" s="125">
        <v>250</v>
      </c>
      <c r="J177" s="126">
        <v>43191</v>
      </c>
      <c r="K177" s="126">
        <v>43556</v>
      </c>
      <c r="L177" s="140" t="s">
        <v>810</v>
      </c>
      <c r="M177" s="170" t="s">
        <v>808</v>
      </c>
      <c r="N177" s="143"/>
      <c r="O177" s="143"/>
      <c r="P177" s="144"/>
      <c r="Q177" s="144"/>
    </row>
    <row r="178" spans="2:17" hidden="1">
      <c r="B178" s="152">
        <v>246</v>
      </c>
      <c r="C178" s="126">
        <v>43207</v>
      </c>
      <c r="D178" s="166" t="s">
        <v>814</v>
      </c>
      <c r="E178" s="166" t="s">
        <v>814</v>
      </c>
      <c r="F178" s="15" t="s">
        <v>816</v>
      </c>
      <c r="G178" s="166" t="s">
        <v>815</v>
      </c>
      <c r="H178" s="140" t="s">
        <v>221</v>
      </c>
      <c r="I178" s="125">
        <v>100</v>
      </c>
      <c r="J178" s="126">
        <v>43207</v>
      </c>
      <c r="K178" s="126">
        <v>43572</v>
      </c>
      <c r="L178" s="166" t="s">
        <v>817</v>
      </c>
      <c r="M178" s="170" t="s">
        <v>818</v>
      </c>
      <c r="N178" s="154">
        <v>5610000</v>
      </c>
      <c r="O178" s="154"/>
      <c r="P178" s="146">
        <v>1000000</v>
      </c>
      <c r="Q178" s="146">
        <f>SUM(N178:P178)</f>
        <v>6610000</v>
      </c>
    </row>
    <row r="179" spans="2:17" hidden="1">
      <c r="B179" s="131">
        <v>247</v>
      </c>
      <c r="C179" s="132">
        <v>43209</v>
      </c>
      <c r="D179" s="165" t="s">
        <v>819</v>
      </c>
      <c r="E179" s="165" t="s">
        <v>819</v>
      </c>
      <c r="F179" s="69" t="s">
        <v>820</v>
      </c>
      <c r="G179" s="165" t="s">
        <v>821</v>
      </c>
      <c r="H179" s="140" t="s">
        <v>301</v>
      </c>
      <c r="I179" s="140">
        <v>100</v>
      </c>
      <c r="J179" s="139">
        <v>43210</v>
      </c>
      <c r="K179" s="139">
        <v>43575</v>
      </c>
      <c r="L179" s="162" t="s">
        <v>826</v>
      </c>
      <c r="M179" s="163" t="s">
        <v>825</v>
      </c>
      <c r="N179" s="136">
        <v>13983000</v>
      </c>
      <c r="O179" s="136"/>
      <c r="P179" s="137"/>
      <c r="Q179" s="129">
        <f>SUM(N179:P179)</f>
        <v>13983000</v>
      </c>
    </row>
    <row r="180" spans="2:17" hidden="1">
      <c r="B180" s="131"/>
      <c r="C180" s="132"/>
      <c r="D180" s="133"/>
      <c r="E180" s="133"/>
      <c r="F180" s="134"/>
      <c r="G180" s="133"/>
      <c r="H180" s="166" t="s">
        <v>289</v>
      </c>
      <c r="I180" s="125">
        <v>100</v>
      </c>
      <c r="J180" s="139">
        <v>43210</v>
      </c>
      <c r="K180" s="139">
        <v>43575</v>
      </c>
      <c r="L180" s="162" t="s">
        <v>827</v>
      </c>
      <c r="M180" s="163" t="s">
        <v>825</v>
      </c>
      <c r="N180" s="136"/>
      <c r="O180" s="136"/>
      <c r="P180" s="137"/>
      <c r="Q180" s="137"/>
    </row>
    <row r="181" spans="2:17" hidden="1">
      <c r="B181" s="131"/>
      <c r="C181" s="132"/>
      <c r="D181" s="133"/>
      <c r="E181" s="133"/>
      <c r="F181" s="134"/>
      <c r="G181" s="133"/>
      <c r="H181" s="166" t="s">
        <v>410</v>
      </c>
      <c r="I181" s="125">
        <v>100</v>
      </c>
      <c r="J181" s="139">
        <v>43210</v>
      </c>
      <c r="K181" s="139">
        <v>43575</v>
      </c>
      <c r="L181" s="162" t="s">
        <v>828</v>
      </c>
      <c r="M181" s="163" t="s">
        <v>825</v>
      </c>
      <c r="N181" s="136"/>
      <c r="O181" s="136"/>
      <c r="P181" s="137"/>
      <c r="Q181" s="137"/>
    </row>
    <row r="182" spans="2:17" hidden="1">
      <c r="B182" s="131"/>
      <c r="C182" s="132"/>
      <c r="D182" s="133"/>
      <c r="E182" s="133"/>
      <c r="F182" s="134"/>
      <c r="G182" s="133"/>
      <c r="H182" s="166" t="s">
        <v>822</v>
      </c>
      <c r="I182" s="125">
        <v>100</v>
      </c>
      <c r="J182" s="139">
        <v>43210</v>
      </c>
      <c r="K182" s="139">
        <v>43575</v>
      </c>
      <c r="L182" s="162" t="s">
        <v>829</v>
      </c>
      <c r="M182" s="163" t="s">
        <v>825</v>
      </c>
      <c r="N182" s="136"/>
      <c r="O182" s="136"/>
      <c r="P182" s="137"/>
      <c r="Q182" s="137"/>
    </row>
    <row r="183" spans="2:17" hidden="1">
      <c r="B183" s="138"/>
      <c r="C183" s="139"/>
      <c r="D183" s="140"/>
      <c r="E183" s="140"/>
      <c r="F183" s="141"/>
      <c r="G183" s="140"/>
      <c r="H183" s="166" t="s">
        <v>823</v>
      </c>
      <c r="I183" s="125">
        <v>100</v>
      </c>
      <c r="J183" s="139">
        <v>43210</v>
      </c>
      <c r="K183" s="139">
        <v>43575</v>
      </c>
      <c r="L183" s="162" t="s">
        <v>830</v>
      </c>
      <c r="M183" s="163" t="s">
        <v>825</v>
      </c>
      <c r="N183" s="143"/>
      <c r="O183" s="143"/>
      <c r="P183" s="144"/>
      <c r="Q183" s="144"/>
    </row>
    <row r="184" spans="2:17">
      <c r="B184" s="121">
        <v>248</v>
      </c>
      <c r="C184" s="122">
        <v>43231</v>
      </c>
      <c r="D184" s="167" t="s">
        <v>833</v>
      </c>
      <c r="E184" s="167" t="s">
        <v>833</v>
      </c>
      <c r="F184" s="68" t="s">
        <v>834</v>
      </c>
      <c r="G184" s="123" t="s">
        <v>334</v>
      </c>
      <c r="H184" s="166" t="s">
        <v>657</v>
      </c>
      <c r="I184" s="125">
        <v>15000</v>
      </c>
      <c r="J184" s="126">
        <v>43220</v>
      </c>
      <c r="K184" s="126">
        <v>43585</v>
      </c>
      <c r="L184" s="166" t="s">
        <v>660</v>
      </c>
      <c r="M184" s="170" t="s">
        <v>229</v>
      </c>
      <c r="N184" s="128">
        <v>265830000</v>
      </c>
      <c r="O184" s="128"/>
      <c r="P184" s="129">
        <v>52000000</v>
      </c>
      <c r="Q184" s="129">
        <f>SUM(N184:P184)</f>
        <v>317830000</v>
      </c>
    </row>
    <row r="185" spans="2:17">
      <c r="B185" s="131"/>
      <c r="C185" s="132"/>
      <c r="D185" s="133"/>
      <c r="E185" s="133"/>
      <c r="F185" s="134"/>
      <c r="G185" s="133"/>
      <c r="H185" s="166" t="s">
        <v>658</v>
      </c>
      <c r="I185" s="125">
        <v>20000</v>
      </c>
      <c r="J185" s="126">
        <v>43435</v>
      </c>
      <c r="K185" s="126">
        <v>43585</v>
      </c>
      <c r="L185" s="162" t="s">
        <v>659</v>
      </c>
      <c r="M185" s="170" t="s">
        <v>229</v>
      </c>
      <c r="N185" s="136"/>
      <c r="O185" s="136"/>
      <c r="P185" s="137"/>
      <c r="Q185" s="137"/>
    </row>
    <row r="186" spans="2:17">
      <c r="B186" s="131"/>
      <c r="C186" s="132"/>
      <c r="D186" s="133"/>
      <c r="E186" s="133"/>
      <c r="F186" s="69"/>
      <c r="G186" s="133"/>
      <c r="H186" s="195" t="s">
        <v>545</v>
      </c>
      <c r="I186" s="125" t="s">
        <v>20</v>
      </c>
      <c r="J186" s="139">
        <v>43220</v>
      </c>
      <c r="K186" s="126">
        <v>43585</v>
      </c>
      <c r="L186" s="140" t="s">
        <v>196</v>
      </c>
      <c r="M186" s="170" t="s">
        <v>229</v>
      </c>
      <c r="N186" s="136"/>
      <c r="O186" s="136"/>
      <c r="P186" s="137"/>
      <c r="Q186" s="137"/>
    </row>
    <row r="187" spans="2:17">
      <c r="B187" s="131"/>
      <c r="C187" s="132"/>
      <c r="D187" s="133"/>
      <c r="E187" s="133"/>
      <c r="F187" s="134"/>
      <c r="G187" s="133"/>
      <c r="H187" s="195" t="s">
        <v>843</v>
      </c>
      <c r="I187" s="125" t="s">
        <v>837</v>
      </c>
      <c r="J187" s="139">
        <v>43220</v>
      </c>
      <c r="K187" s="126">
        <v>43585</v>
      </c>
      <c r="L187" s="140" t="s">
        <v>840</v>
      </c>
      <c r="M187" s="170" t="s">
        <v>229</v>
      </c>
      <c r="N187" s="136"/>
      <c r="O187" s="136"/>
      <c r="P187" s="137"/>
      <c r="Q187" s="137"/>
    </row>
    <row r="188" spans="2:17">
      <c r="B188" s="131"/>
      <c r="C188" s="132"/>
      <c r="D188" s="133"/>
      <c r="E188" s="133"/>
      <c r="F188" s="134"/>
      <c r="G188" s="133"/>
      <c r="H188" s="166" t="s">
        <v>842</v>
      </c>
      <c r="I188" s="125" t="s">
        <v>837</v>
      </c>
      <c r="J188" s="139">
        <v>43220</v>
      </c>
      <c r="K188" s="126">
        <v>43585</v>
      </c>
      <c r="L188" s="140" t="s">
        <v>838</v>
      </c>
      <c r="M188" s="170" t="s">
        <v>229</v>
      </c>
      <c r="N188" s="136"/>
      <c r="O188" s="136"/>
      <c r="P188" s="137"/>
      <c r="Q188" s="137"/>
    </row>
    <row r="189" spans="2:17">
      <c r="B189" s="131"/>
      <c r="C189" s="132"/>
      <c r="D189" s="133"/>
      <c r="E189" s="133"/>
      <c r="F189" s="134"/>
      <c r="G189" s="133"/>
      <c r="H189" s="166" t="s">
        <v>841</v>
      </c>
      <c r="I189" s="125" t="s">
        <v>837</v>
      </c>
      <c r="J189" s="139">
        <v>43220</v>
      </c>
      <c r="K189" s="126">
        <v>43585</v>
      </c>
      <c r="L189" s="140" t="s">
        <v>839</v>
      </c>
      <c r="M189" s="170" t="s">
        <v>229</v>
      </c>
      <c r="N189" s="136"/>
      <c r="O189" s="136"/>
      <c r="P189" s="137"/>
      <c r="Q189" s="137"/>
    </row>
    <row r="190" spans="2:17">
      <c r="B190" s="131"/>
      <c r="C190" s="132"/>
      <c r="D190" s="133"/>
      <c r="E190" s="133"/>
      <c r="F190" s="134"/>
      <c r="G190" s="133"/>
      <c r="H190" s="149" t="s">
        <v>126</v>
      </c>
      <c r="I190" s="125" t="s">
        <v>20</v>
      </c>
      <c r="J190" s="139">
        <v>43220</v>
      </c>
      <c r="K190" s="126">
        <v>43585</v>
      </c>
      <c r="L190" s="140" t="s">
        <v>127</v>
      </c>
      <c r="M190" s="170" t="s">
        <v>229</v>
      </c>
      <c r="N190" s="136"/>
      <c r="O190" s="136"/>
      <c r="P190" s="137"/>
      <c r="Q190" s="137"/>
    </row>
    <row r="191" spans="2:17">
      <c r="B191" s="131"/>
      <c r="C191" s="132"/>
      <c r="D191" s="133"/>
      <c r="E191" s="133"/>
      <c r="F191" s="134"/>
      <c r="G191" s="133"/>
      <c r="H191" s="195" t="s">
        <v>844</v>
      </c>
      <c r="I191" s="125" t="s">
        <v>20</v>
      </c>
      <c r="J191" s="139">
        <v>43220</v>
      </c>
      <c r="K191" s="126">
        <v>43585</v>
      </c>
      <c r="L191" s="140" t="s">
        <v>23</v>
      </c>
      <c r="M191" s="170" t="s">
        <v>229</v>
      </c>
      <c r="N191" s="136"/>
      <c r="O191" s="136"/>
      <c r="P191" s="137"/>
      <c r="Q191" s="137"/>
    </row>
    <row r="192" spans="2:17">
      <c r="B192" s="131"/>
      <c r="C192" s="132"/>
      <c r="D192" s="133"/>
      <c r="E192" s="133"/>
      <c r="F192" s="134"/>
      <c r="G192" s="133"/>
      <c r="H192" s="149" t="s">
        <v>445</v>
      </c>
      <c r="I192" s="125" t="s">
        <v>20</v>
      </c>
      <c r="J192" s="139">
        <v>43220</v>
      </c>
      <c r="K192" s="126">
        <v>43585</v>
      </c>
      <c r="L192" s="140" t="s">
        <v>199</v>
      </c>
      <c r="M192" s="170" t="s">
        <v>229</v>
      </c>
      <c r="N192" s="136"/>
      <c r="O192" s="136"/>
      <c r="P192" s="137"/>
      <c r="Q192" s="137"/>
    </row>
    <row r="193" spans="2:17">
      <c r="B193" s="131"/>
      <c r="C193" s="132"/>
      <c r="D193" s="133"/>
      <c r="E193" s="133"/>
      <c r="F193" s="134"/>
      <c r="G193" s="133"/>
      <c r="H193" s="149" t="s">
        <v>133</v>
      </c>
      <c r="I193" s="125" t="s">
        <v>20</v>
      </c>
      <c r="J193" s="139">
        <v>43220</v>
      </c>
      <c r="K193" s="126">
        <v>43585</v>
      </c>
      <c r="L193" s="140" t="s">
        <v>215</v>
      </c>
      <c r="M193" s="170" t="s">
        <v>229</v>
      </c>
      <c r="N193" s="136"/>
      <c r="O193" s="136"/>
      <c r="P193" s="137"/>
      <c r="Q193" s="137"/>
    </row>
    <row r="194" spans="2:17">
      <c r="B194" s="131"/>
      <c r="C194" s="132"/>
      <c r="D194" s="133"/>
      <c r="E194" s="133"/>
      <c r="F194" s="134"/>
      <c r="G194" s="133"/>
      <c r="H194" s="148" t="s">
        <v>452</v>
      </c>
      <c r="I194" s="125" t="s">
        <v>20</v>
      </c>
      <c r="J194" s="196">
        <v>43224</v>
      </c>
      <c r="K194" s="126">
        <v>43585</v>
      </c>
      <c r="L194" s="125" t="s">
        <v>453</v>
      </c>
      <c r="M194" s="170" t="s">
        <v>229</v>
      </c>
      <c r="N194" s="136"/>
      <c r="O194" s="136"/>
      <c r="P194" s="137"/>
      <c r="Q194" s="137"/>
    </row>
    <row r="195" spans="2:17">
      <c r="B195" s="131"/>
      <c r="C195" s="132"/>
      <c r="D195" s="133"/>
      <c r="E195" s="133"/>
      <c r="F195" s="134"/>
      <c r="G195" s="133"/>
      <c r="H195" s="166" t="s">
        <v>845</v>
      </c>
      <c r="I195" s="125" t="s">
        <v>20</v>
      </c>
      <c r="J195" s="126">
        <v>43365</v>
      </c>
      <c r="K195" s="126">
        <v>43585</v>
      </c>
      <c r="L195" s="166" t="s">
        <v>846</v>
      </c>
      <c r="M195" s="170" t="s">
        <v>229</v>
      </c>
      <c r="N195" s="136"/>
      <c r="O195" s="136"/>
      <c r="P195" s="137"/>
      <c r="Q195" s="137"/>
    </row>
    <row r="196" spans="2:17">
      <c r="B196" s="131"/>
      <c r="C196" s="132"/>
      <c r="D196" s="133"/>
      <c r="E196" s="133"/>
      <c r="F196" s="134"/>
      <c r="G196" s="133"/>
      <c r="H196" s="162" t="s">
        <v>847</v>
      </c>
      <c r="I196" s="125" t="s">
        <v>20</v>
      </c>
      <c r="J196" s="139">
        <v>43395</v>
      </c>
      <c r="K196" s="126">
        <v>43585</v>
      </c>
      <c r="L196" s="162" t="s">
        <v>848</v>
      </c>
      <c r="M196" s="170" t="s">
        <v>229</v>
      </c>
      <c r="N196" s="136"/>
      <c r="O196" s="136"/>
      <c r="P196" s="137"/>
      <c r="Q196" s="137"/>
    </row>
    <row r="197" spans="2:17">
      <c r="B197" s="131"/>
      <c r="C197" s="132"/>
      <c r="D197" s="133"/>
      <c r="E197" s="133"/>
      <c r="F197" s="134"/>
      <c r="G197" s="133"/>
      <c r="H197" s="162" t="s">
        <v>849</v>
      </c>
      <c r="I197" s="125" t="s">
        <v>20</v>
      </c>
      <c r="J197" s="139">
        <v>43395</v>
      </c>
      <c r="K197" s="126">
        <v>43585</v>
      </c>
      <c r="L197" s="162" t="s">
        <v>850</v>
      </c>
      <c r="M197" s="170" t="s">
        <v>229</v>
      </c>
      <c r="N197" s="136"/>
      <c r="O197" s="136"/>
      <c r="P197" s="137"/>
      <c r="Q197" s="137"/>
    </row>
    <row r="198" spans="2:17">
      <c r="B198" s="131"/>
      <c r="C198" s="132"/>
      <c r="D198" s="133"/>
      <c r="E198" s="133"/>
      <c r="F198" s="134"/>
      <c r="G198" s="133"/>
      <c r="H198" s="195" t="s">
        <v>851</v>
      </c>
      <c r="I198" s="125" t="s">
        <v>20</v>
      </c>
      <c r="J198" s="139">
        <v>43452</v>
      </c>
      <c r="K198" s="126">
        <v>43585</v>
      </c>
      <c r="L198" s="162" t="s">
        <v>852</v>
      </c>
      <c r="M198" s="170" t="s">
        <v>229</v>
      </c>
      <c r="N198" s="136"/>
      <c r="O198" s="136"/>
      <c r="P198" s="137"/>
      <c r="Q198" s="137"/>
    </row>
    <row r="199" spans="2:17">
      <c r="B199" s="131"/>
      <c r="C199" s="132"/>
      <c r="D199" s="133"/>
      <c r="E199" s="133"/>
      <c r="F199" s="134"/>
      <c r="G199" s="133"/>
      <c r="H199" s="162" t="s">
        <v>855</v>
      </c>
      <c r="I199" s="166" t="s">
        <v>856</v>
      </c>
      <c r="J199" s="139">
        <v>43242</v>
      </c>
      <c r="K199" s="126">
        <v>43607</v>
      </c>
      <c r="L199" s="162" t="s">
        <v>857</v>
      </c>
      <c r="M199" s="170" t="s">
        <v>229</v>
      </c>
      <c r="N199" s="136"/>
      <c r="O199" s="136"/>
      <c r="P199" s="137"/>
      <c r="Q199" s="137"/>
    </row>
    <row r="200" spans="2:17">
      <c r="B200" s="138"/>
      <c r="C200" s="139"/>
      <c r="D200" s="140"/>
      <c r="E200" s="140"/>
      <c r="F200" s="141"/>
      <c r="G200" s="140"/>
      <c r="H200" s="162" t="s">
        <v>855</v>
      </c>
      <c r="I200" s="166" t="s">
        <v>856</v>
      </c>
      <c r="J200" s="139">
        <v>43242</v>
      </c>
      <c r="K200" s="126">
        <v>43607</v>
      </c>
      <c r="L200" s="162" t="s">
        <v>858</v>
      </c>
      <c r="M200" s="170" t="s">
        <v>229</v>
      </c>
      <c r="N200" s="143"/>
      <c r="O200" s="143"/>
      <c r="P200" s="144"/>
      <c r="Q200" s="144"/>
    </row>
    <row r="201" spans="2:17" hidden="1">
      <c r="B201" s="131">
        <v>249</v>
      </c>
      <c r="C201" s="132">
        <v>43249</v>
      </c>
      <c r="D201" s="133" t="s">
        <v>210</v>
      </c>
      <c r="E201" s="133" t="s">
        <v>210</v>
      </c>
      <c r="F201" s="69" t="s">
        <v>865</v>
      </c>
      <c r="G201" s="123" t="s">
        <v>334</v>
      </c>
      <c r="H201" s="148" t="s">
        <v>183</v>
      </c>
      <c r="I201" s="125">
        <v>2000</v>
      </c>
      <c r="J201" s="139">
        <v>43244</v>
      </c>
      <c r="K201" s="126">
        <v>43609</v>
      </c>
      <c r="L201" s="125" t="s">
        <v>209</v>
      </c>
      <c r="M201" s="140" t="s">
        <v>481</v>
      </c>
      <c r="N201" s="136">
        <v>51200000</v>
      </c>
      <c r="O201" s="136">
        <v>2000000</v>
      </c>
      <c r="P201" s="137"/>
      <c r="Q201" s="129">
        <f>SUM(N201:P201)</f>
        <v>53200000</v>
      </c>
    </row>
    <row r="202" spans="2:17" hidden="1">
      <c r="B202" s="131"/>
      <c r="C202" s="132"/>
      <c r="D202" s="133"/>
      <c r="E202" s="133"/>
      <c r="F202" s="134"/>
      <c r="G202" s="133"/>
      <c r="H202" s="149" t="s">
        <v>482</v>
      </c>
      <c r="I202" s="140">
        <v>2000</v>
      </c>
      <c r="J202" s="139">
        <v>43244</v>
      </c>
      <c r="K202" s="126">
        <v>43609</v>
      </c>
      <c r="L202" s="140" t="s">
        <v>483</v>
      </c>
      <c r="M202" s="140" t="s">
        <v>481</v>
      </c>
      <c r="N202" s="136"/>
      <c r="O202" s="136"/>
      <c r="P202" s="137"/>
      <c r="Q202" s="137"/>
    </row>
    <row r="203" spans="2:17" hidden="1">
      <c r="B203" s="131"/>
      <c r="C203" s="132"/>
      <c r="D203" s="133"/>
      <c r="E203" s="133"/>
      <c r="F203" s="134"/>
      <c r="G203" s="133"/>
      <c r="H203" s="149" t="s">
        <v>490</v>
      </c>
      <c r="I203" s="140">
        <v>2000</v>
      </c>
      <c r="J203" s="139">
        <v>43244</v>
      </c>
      <c r="K203" s="126">
        <v>43609</v>
      </c>
      <c r="L203" s="140" t="s">
        <v>484</v>
      </c>
      <c r="M203" s="140" t="s">
        <v>481</v>
      </c>
      <c r="N203" s="136"/>
      <c r="O203" s="136"/>
      <c r="P203" s="137"/>
      <c r="Q203" s="137"/>
    </row>
    <row r="204" spans="2:17" hidden="1">
      <c r="B204" s="131"/>
      <c r="C204" s="132"/>
      <c r="D204" s="133"/>
      <c r="E204" s="133"/>
      <c r="F204" s="134"/>
      <c r="G204" s="133"/>
      <c r="H204" s="149" t="s">
        <v>493</v>
      </c>
      <c r="I204" s="125">
        <v>2000</v>
      </c>
      <c r="J204" s="139">
        <v>43244</v>
      </c>
      <c r="K204" s="126">
        <v>43609</v>
      </c>
      <c r="L204" s="140" t="s">
        <v>505</v>
      </c>
      <c r="M204" s="140" t="s">
        <v>481</v>
      </c>
      <c r="N204" s="136"/>
      <c r="O204" s="136"/>
      <c r="P204" s="137"/>
      <c r="Q204" s="137"/>
    </row>
    <row r="205" spans="2:17" hidden="1">
      <c r="B205" s="131"/>
      <c r="C205" s="132"/>
      <c r="D205" s="133"/>
      <c r="E205" s="133"/>
      <c r="F205" s="134"/>
      <c r="G205" s="133"/>
      <c r="H205" s="149" t="s">
        <v>488</v>
      </c>
      <c r="I205" s="125">
        <v>2000</v>
      </c>
      <c r="J205" s="139">
        <v>43244</v>
      </c>
      <c r="K205" s="126">
        <v>43609</v>
      </c>
      <c r="L205" s="140" t="s">
        <v>504</v>
      </c>
      <c r="M205" s="140" t="s">
        <v>481</v>
      </c>
      <c r="N205" s="136"/>
      <c r="O205" s="136"/>
      <c r="P205" s="137"/>
      <c r="Q205" s="137"/>
    </row>
    <row r="206" spans="2:17" hidden="1">
      <c r="B206" s="131"/>
      <c r="C206" s="132"/>
      <c r="D206" s="133"/>
      <c r="E206" s="133"/>
      <c r="F206" s="134"/>
      <c r="G206" s="133"/>
      <c r="H206" s="140" t="s">
        <v>495</v>
      </c>
      <c r="I206" s="125">
        <v>2000</v>
      </c>
      <c r="J206" s="139">
        <v>43244</v>
      </c>
      <c r="K206" s="126">
        <v>43609</v>
      </c>
      <c r="L206" s="140" t="s">
        <v>507</v>
      </c>
      <c r="M206" s="140" t="s">
        <v>481</v>
      </c>
      <c r="N206" s="136"/>
      <c r="O206" s="136"/>
      <c r="P206" s="137"/>
      <c r="Q206" s="137"/>
    </row>
    <row r="207" spans="2:17" hidden="1">
      <c r="B207" s="131"/>
      <c r="C207" s="132"/>
      <c r="D207" s="133"/>
      <c r="E207" s="133"/>
      <c r="F207" s="134"/>
      <c r="G207" s="133"/>
      <c r="H207" s="140" t="s">
        <v>494</v>
      </c>
      <c r="I207" s="125">
        <v>2000</v>
      </c>
      <c r="J207" s="139">
        <v>43244</v>
      </c>
      <c r="K207" s="126">
        <v>43609</v>
      </c>
      <c r="L207" s="140" t="s">
        <v>506</v>
      </c>
      <c r="M207" s="140" t="s">
        <v>481</v>
      </c>
      <c r="N207" s="136"/>
      <c r="O207" s="136"/>
      <c r="P207" s="137"/>
      <c r="Q207" s="137"/>
    </row>
    <row r="208" spans="2:17" hidden="1">
      <c r="B208" s="131"/>
      <c r="C208" s="132"/>
      <c r="D208" s="133"/>
      <c r="E208" s="133"/>
      <c r="F208" s="134"/>
      <c r="G208" s="133"/>
      <c r="H208" s="140" t="s">
        <v>498</v>
      </c>
      <c r="I208" s="125">
        <v>2000</v>
      </c>
      <c r="J208" s="139">
        <v>43244</v>
      </c>
      <c r="K208" s="126">
        <v>43609</v>
      </c>
      <c r="L208" s="140" t="s">
        <v>510</v>
      </c>
      <c r="M208" s="140" t="s">
        <v>481</v>
      </c>
      <c r="N208" s="136"/>
      <c r="O208" s="136"/>
      <c r="P208" s="137"/>
      <c r="Q208" s="137"/>
    </row>
    <row r="209" spans="2:17" hidden="1">
      <c r="B209" s="131"/>
      <c r="C209" s="132"/>
      <c r="D209" s="133"/>
      <c r="E209" s="133"/>
      <c r="F209" s="134"/>
      <c r="G209" s="133"/>
      <c r="H209" s="149" t="s">
        <v>302</v>
      </c>
      <c r="I209" s="140">
        <v>2000</v>
      </c>
      <c r="J209" s="139">
        <v>43244</v>
      </c>
      <c r="K209" s="126">
        <v>43609</v>
      </c>
      <c r="L209" s="140" t="s">
        <v>480</v>
      </c>
      <c r="M209" s="140" t="s">
        <v>481</v>
      </c>
      <c r="N209" s="136"/>
      <c r="O209" s="136"/>
      <c r="P209" s="137"/>
      <c r="Q209" s="137"/>
    </row>
    <row r="210" spans="2:17" hidden="1">
      <c r="B210" s="131"/>
      <c r="C210" s="132"/>
      <c r="D210" s="133"/>
      <c r="E210" s="133"/>
      <c r="F210" s="134"/>
      <c r="G210" s="133"/>
      <c r="H210" s="149" t="s">
        <v>489</v>
      </c>
      <c r="I210" s="140">
        <v>2000</v>
      </c>
      <c r="J210" s="139">
        <v>43244</v>
      </c>
      <c r="K210" s="126">
        <v>43609</v>
      </c>
      <c r="L210" s="140" t="s">
        <v>487</v>
      </c>
      <c r="M210" s="140" t="s">
        <v>481</v>
      </c>
      <c r="N210" s="136"/>
      <c r="O210" s="136"/>
      <c r="P210" s="137"/>
      <c r="Q210" s="137"/>
    </row>
    <row r="211" spans="2:17" hidden="1">
      <c r="B211" s="131"/>
      <c r="C211" s="132"/>
      <c r="D211" s="133"/>
      <c r="E211" s="133"/>
      <c r="F211" s="134"/>
      <c r="G211" s="133"/>
      <c r="H211" s="140" t="s">
        <v>497</v>
      </c>
      <c r="I211" s="125">
        <v>2000</v>
      </c>
      <c r="J211" s="139">
        <v>43244</v>
      </c>
      <c r="K211" s="126">
        <v>43609</v>
      </c>
      <c r="L211" s="140" t="s">
        <v>509</v>
      </c>
      <c r="M211" s="140" t="s">
        <v>481</v>
      </c>
      <c r="N211" s="136"/>
      <c r="O211" s="136"/>
      <c r="P211" s="137"/>
      <c r="Q211" s="137"/>
    </row>
    <row r="212" spans="2:17" hidden="1">
      <c r="B212" s="131"/>
      <c r="C212" s="132"/>
      <c r="D212" s="133"/>
      <c r="E212" s="133"/>
      <c r="F212" s="134"/>
      <c r="G212" s="133"/>
      <c r="H212" s="195" t="s">
        <v>866</v>
      </c>
      <c r="I212" s="125">
        <v>2000</v>
      </c>
      <c r="J212" s="139">
        <v>43244</v>
      </c>
      <c r="K212" s="126">
        <v>43609</v>
      </c>
      <c r="L212" s="162" t="s">
        <v>871</v>
      </c>
      <c r="M212" s="140" t="s">
        <v>481</v>
      </c>
      <c r="N212" s="136"/>
      <c r="O212" s="136"/>
      <c r="P212" s="137"/>
      <c r="Q212" s="137"/>
    </row>
    <row r="213" spans="2:17" hidden="1">
      <c r="B213" s="131"/>
      <c r="C213" s="132"/>
      <c r="D213" s="133"/>
      <c r="E213" s="133"/>
      <c r="F213" s="134"/>
      <c r="G213" s="133"/>
      <c r="H213" s="162" t="s">
        <v>867</v>
      </c>
      <c r="I213" s="125">
        <v>2000</v>
      </c>
      <c r="J213" s="139">
        <v>43244</v>
      </c>
      <c r="K213" s="126">
        <v>43609</v>
      </c>
      <c r="L213" s="162" t="s">
        <v>872</v>
      </c>
      <c r="M213" s="140" t="s">
        <v>481</v>
      </c>
      <c r="N213" s="136"/>
      <c r="O213" s="136"/>
      <c r="P213" s="137"/>
      <c r="Q213" s="137"/>
    </row>
    <row r="214" spans="2:17" hidden="1">
      <c r="B214" s="131"/>
      <c r="C214" s="132"/>
      <c r="D214" s="133"/>
      <c r="E214" s="133"/>
      <c r="F214" s="134"/>
      <c r="G214" s="133"/>
      <c r="H214" s="162" t="s">
        <v>869</v>
      </c>
      <c r="I214" s="125">
        <v>2000</v>
      </c>
      <c r="J214" s="139">
        <v>43244</v>
      </c>
      <c r="K214" s="126">
        <v>43609</v>
      </c>
      <c r="L214" s="162" t="s">
        <v>873</v>
      </c>
      <c r="M214" s="140" t="s">
        <v>481</v>
      </c>
      <c r="N214" s="136"/>
      <c r="O214" s="136"/>
      <c r="P214" s="137"/>
      <c r="Q214" s="137"/>
    </row>
    <row r="215" spans="2:17" hidden="1">
      <c r="B215" s="131"/>
      <c r="C215" s="132"/>
      <c r="D215" s="133"/>
      <c r="E215" s="133"/>
      <c r="F215" s="134"/>
      <c r="G215" s="133"/>
      <c r="H215" s="195" t="s">
        <v>868</v>
      </c>
      <c r="I215" s="125">
        <v>2000</v>
      </c>
      <c r="J215" s="139">
        <v>43244</v>
      </c>
      <c r="K215" s="126">
        <v>43609</v>
      </c>
      <c r="L215" s="162" t="s">
        <v>874</v>
      </c>
      <c r="M215" s="140" t="s">
        <v>481</v>
      </c>
      <c r="N215" s="136"/>
      <c r="O215" s="136"/>
      <c r="P215" s="137"/>
      <c r="Q215" s="137"/>
    </row>
    <row r="216" spans="2:17" hidden="1">
      <c r="B216" s="138"/>
      <c r="C216" s="139"/>
      <c r="D216" s="140"/>
      <c r="E216" s="140"/>
      <c r="F216" s="141"/>
      <c r="G216" s="140"/>
      <c r="H216" s="195" t="s">
        <v>870</v>
      </c>
      <c r="I216" s="125">
        <v>2000</v>
      </c>
      <c r="J216" s="139">
        <v>43244</v>
      </c>
      <c r="K216" s="126">
        <v>43609</v>
      </c>
      <c r="L216" s="162" t="s">
        <v>875</v>
      </c>
      <c r="M216" s="140" t="s">
        <v>481</v>
      </c>
      <c r="N216" s="143"/>
      <c r="O216" s="143"/>
      <c r="P216" s="144"/>
      <c r="Q216" s="144"/>
    </row>
    <row r="217" spans="2:17" hidden="1">
      <c r="B217" s="131">
        <v>251</v>
      </c>
      <c r="C217" s="132">
        <v>43269</v>
      </c>
      <c r="D217" s="165" t="s">
        <v>882</v>
      </c>
      <c r="E217" s="165" t="s">
        <v>882</v>
      </c>
      <c r="F217" s="69" t="s">
        <v>883</v>
      </c>
      <c r="G217" s="133"/>
      <c r="H217" s="195"/>
      <c r="I217" s="140"/>
      <c r="J217" s="139"/>
      <c r="K217" s="139"/>
      <c r="L217" s="140"/>
      <c r="M217" s="140"/>
      <c r="N217" s="136"/>
      <c r="O217" s="136"/>
      <c r="P217" s="137"/>
      <c r="Q217" s="137"/>
    </row>
    <row r="218" spans="2:17" hidden="1">
      <c r="B218" s="131"/>
      <c r="C218" s="132"/>
      <c r="D218" s="133"/>
      <c r="E218" s="133"/>
      <c r="F218" s="134"/>
      <c r="G218" s="133"/>
      <c r="H218" s="140"/>
      <c r="I218" s="125"/>
      <c r="J218" s="139"/>
      <c r="K218" s="139"/>
      <c r="L218" s="140"/>
      <c r="M218" s="140"/>
      <c r="N218" s="136"/>
      <c r="O218" s="136"/>
      <c r="P218" s="137"/>
      <c r="Q218" s="137"/>
    </row>
    <row r="219" spans="2:17" hidden="1">
      <c r="B219" s="131"/>
      <c r="C219" s="132"/>
      <c r="D219" s="133"/>
      <c r="E219" s="133"/>
      <c r="F219" s="134"/>
      <c r="G219" s="133"/>
      <c r="H219" s="140"/>
      <c r="I219" s="125"/>
      <c r="J219" s="139"/>
      <c r="K219" s="139"/>
      <c r="L219" s="140"/>
      <c r="M219" s="140"/>
      <c r="N219" s="136"/>
      <c r="O219" s="136"/>
      <c r="P219" s="137"/>
      <c r="Q219" s="137"/>
    </row>
    <row r="220" spans="2:17" hidden="1">
      <c r="B220" s="131"/>
      <c r="C220" s="132"/>
      <c r="D220" s="133"/>
      <c r="E220" s="133"/>
      <c r="F220" s="134"/>
      <c r="G220" s="133"/>
      <c r="H220" s="149"/>
      <c r="I220" s="140"/>
      <c r="J220" s="139"/>
      <c r="K220" s="139"/>
      <c r="L220" s="140"/>
      <c r="M220" s="140"/>
      <c r="N220" s="136"/>
      <c r="O220" s="136"/>
      <c r="P220" s="137"/>
      <c r="Q220" s="137"/>
    </row>
    <row r="221" spans="2:17" hidden="1">
      <c r="B221" s="131"/>
      <c r="C221" s="132"/>
      <c r="D221" s="133"/>
      <c r="E221" s="133"/>
      <c r="F221" s="134"/>
      <c r="G221" s="133"/>
      <c r="H221" s="149"/>
      <c r="I221" s="125"/>
      <c r="J221" s="139"/>
      <c r="K221" s="139"/>
      <c r="L221" s="140"/>
      <c r="M221" s="140"/>
      <c r="N221" s="136"/>
      <c r="O221" s="136"/>
      <c r="P221" s="137"/>
      <c r="Q221" s="137"/>
    </row>
    <row r="222" spans="2:17" hidden="1">
      <c r="B222" s="131"/>
      <c r="C222" s="132"/>
      <c r="D222" s="133"/>
      <c r="E222" s="133"/>
      <c r="F222" s="134"/>
      <c r="G222" s="133"/>
      <c r="H222" s="149"/>
      <c r="I222" s="125"/>
      <c r="J222" s="139"/>
      <c r="K222" s="139"/>
      <c r="L222" s="140"/>
      <c r="M222" s="140"/>
      <c r="N222" s="136"/>
      <c r="O222" s="136"/>
      <c r="P222" s="137"/>
      <c r="Q222" s="137"/>
    </row>
    <row r="223" spans="2:17" hidden="1">
      <c r="B223" s="131"/>
      <c r="C223" s="132"/>
      <c r="D223" s="133"/>
      <c r="E223" s="133"/>
      <c r="F223" s="134"/>
      <c r="G223" s="133"/>
      <c r="H223" s="140"/>
      <c r="I223" s="125"/>
      <c r="J223" s="139"/>
      <c r="K223" s="139"/>
      <c r="L223" s="140"/>
      <c r="M223" s="140"/>
      <c r="N223" s="136"/>
      <c r="O223" s="136"/>
      <c r="P223" s="137"/>
      <c r="Q223" s="137"/>
    </row>
    <row r="224" spans="2:17" hidden="1">
      <c r="B224" s="131"/>
      <c r="C224" s="132"/>
      <c r="D224" s="133"/>
      <c r="E224" s="133"/>
      <c r="F224" s="134"/>
      <c r="G224" s="133"/>
      <c r="H224" s="140"/>
      <c r="I224" s="125"/>
      <c r="J224" s="139"/>
      <c r="K224" s="139"/>
      <c r="L224" s="140"/>
      <c r="M224" s="140"/>
      <c r="N224" s="136"/>
      <c r="O224" s="136"/>
      <c r="P224" s="137"/>
      <c r="Q224" s="137"/>
    </row>
    <row r="225" spans="2:17" hidden="1">
      <c r="B225" s="131"/>
      <c r="C225" s="132"/>
      <c r="D225" s="133"/>
      <c r="E225" s="133"/>
      <c r="F225" s="134"/>
      <c r="G225" s="133"/>
      <c r="H225" s="140"/>
      <c r="I225" s="125"/>
      <c r="J225" s="139"/>
      <c r="K225" s="139"/>
      <c r="L225" s="140"/>
      <c r="M225" s="140"/>
      <c r="N225" s="136"/>
      <c r="O225" s="136"/>
      <c r="P225" s="137"/>
      <c r="Q225" s="137"/>
    </row>
    <row r="226" spans="2:17" hidden="1">
      <c r="B226" s="131"/>
      <c r="C226" s="132"/>
      <c r="D226" s="133"/>
      <c r="E226" s="133"/>
      <c r="F226" s="134"/>
      <c r="G226" s="133"/>
      <c r="H226" s="149"/>
      <c r="I226" s="140"/>
      <c r="J226" s="139"/>
      <c r="K226" s="139"/>
      <c r="L226" s="140"/>
      <c r="M226" s="140"/>
      <c r="N226" s="136"/>
      <c r="O226" s="136"/>
      <c r="P226" s="137"/>
      <c r="Q226" s="137"/>
    </row>
    <row r="227" spans="2:17" hidden="1">
      <c r="B227" s="131"/>
      <c r="C227" s="132"/>
      <c r="D227" s="133"/>
      <c r="E227" s="133"/>
      <c r="F227" s="134"/>
      <c r="G227" s="133"/>
      <c r="H227" s="149"/>
      <c r="I227" s="140"/>
      <c r="J227" s="139"/>
      <c r="K227" s="139"/>
      <c r="L227" s="140"/>
      <c r="M227" s="140"/>
      <c r="N227" s="136"/>
      <c r="O227" s="136"/>
      <c r="P227" s="137"/>
      <c r="Q227" s="137"/>
    </row>
    <row r="228" spans="2:17" hidden="1">
      <c r="B228" s="131"/>
      <c r="C228" s="132"/>
      <c r="D228" s="133"/>
      <c r="E228" s="133"/>
      <c r="F228" s="134"/>
      <c r="G228" s="133"/>
      <c r="H228" s="140"/>
      <c r="I228" s="125"/>
      <c r="J228" s="139"/>
      <c r="K228" s="139"/>
      <c r="L228" s="140"/>
      <c r="M228" s="140"/>
      <c r="N228" s="136"/>
      <c r="O228" s="136"/>
      <c r="P228" s="137"/>
      <c r="Q228" s="137"/>
    </row>
    <row r="229" spans="2:17" hidden="1">
      <c r="B229" s="138"/>
      <c r="C229" s="139"/>
      <c r="D229" s="140"/>
      <c r="E229" s="140"/>
      <c r="F229" s="141"/>
      <c r="G229" s="140"/>
      <c r="H229" s="125"/>
      <c r="I229" s="125"/>
      <c r="J229" s="126"/>
      <c r="K229" s="126"/>
      <c r="L229" s="135"/>
      <c r="M229" s="135"/>
      <c r="N229" s="143"/>
      <c r="O229" s="143"/>
      <c r="P229" s="144"/>
      <c r="Q229" s="144"/>
    </row>
    <row r="230" spans="2:17" s="158" customFormat="1">
      <c r="B230" s="156"/>
      <c r="C230" s="156"/>
      <c r="D230" s="156"/>
      <c r="E230" s="156"/>
      <c r="F230" s="156"/>
      <c r="G230" s="156"/>
      <c r="H230" s="156"/>
      <c r="I230" s="156"/>
      <c r="J230" s="156"/>
      <c r="K230" s="156"/>
      <c r="L230" s="156"/>
      <c r="M230" s="156"/>
      <c r="N230" s="156"/>
      <c r="O230" s="156"/>
      <c r="P230" s="156"/>
      <c r="Q230" s="157">
        <f>SUM(Q5:Q229)</f>
        <v>2245991143</v>
      </c>
    </row>
    <row r="236" spans="2:17">
      <c r="O236" s="159"/>
    </row>
    <row r="237" spans="2:17">
      <c r="O237" s="159"/>
      <c r="P237" s="159"/>
    </row>
    <row r="238" spans="2:17">
      <c r="O238" s="159"/>
      <c r="P238" s="159"/>
    </row>
    <row r="239" spans="2:17">
      <c r="F239" s="159"/>
      <c r="O239" s="159"/>
      <c r="P239" s="159"/>
    </row>
    <row r="240" spans="2:17">
      <c r="F240" s="159"/>
      <c r="O240" s="159"/>
      <c r="P240" s="159"/>
      <c r="Q240" s="159"/>
    </row>
    <row r="241" spans="6:17">
      <c r="F241" s="159"/>
      <c r="O241" s="159"/>
      <c r="P241" s="159"/>
      <c r="Q241" s="160"/>
    </row>
    <row r="242" spans="6:17">
      <c r="F242" s="159"/>
      <c r="P242" s="159"/>
      <c r="Q242" s="160"/>
    </row>
    <row r="243" spans="6:17">
      <c r="F243" s="159"/>
      <c r="P243" s="159"/>
      <c r="Q243" s="161"/>
    </row>
    <row r="244" spans="6:17">
      <c r="F244" s="159"/>
    </row>
    <row r="245" spans="6:17">
      <c r="F245" s="159"/>
    </row>
    <row r="246" spans="6:17">
      <c r="F246" s="159"/>
    </row>
    <row r="247" spans="6:17">
      <c r="F247" s="159"/>
    </row>
    <row r="248" spans="6:17">
      <c r="F248" s="159"/>
    </row>
    <row r="249" spans="6:17">
      <c r="F249" s="159"/>
    </row>
    <row r="250" spans="6:17">
      <c r="F250" s="159"/>
    </row>
    <row r="251" spans="6:17">
      <c r="F251" s="159"/>
    </row>
    <row r="252" spans="6:17">
      <c r="F252" s="159"/>
    </row>
    <row r="253" spans="6:17">
      <c r="F253" s="159"/>
    </row>
    <row r="254" spans="6:17">
      <c r="F254" s="159"/>
    </row>
    <row r="255" spans="6:17">
      <c r="F255" s="159"/>
    </row>
  </sheetData>
  <mergeCells count="13">
    <mergeCell ref="L3:L4"/>
    <mergeCell ref="M3:M4"/>
    <mergeCell ref="N3:Q3"/>
    <mergeCell ref="B3:B4"/>
    <mergeCell ref="C3:C4"/>
    <mergeCell ref="J3:J4"/>
    <mergeCell ref="K3:K4"/>
    <mergeCell ref="D3:D4"/>
    <mergeCell ref="F3:F4"/>
    <mergeCell ref="G3:G4"/>
    <mergeCell ref="H3:H4"/>
    <mergeCell ref="I3:I4"/>
    <mergeCell ref="E3:E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I14"/>
  <sheetViews>
    <sheetView zoomScale="70" zoomScaleNormal="70" workbookViewId="0">
      <pane ySplit="4" topLeftCell="A5" activePane="bottomLeft" state="frozen"/>
      <selection pane="bottomLeft" activeCell="A6" sqref="A6:XFD9"/>
    </sheetView>
  </sheetViews>
  <sheetFormatPr defaultColWidth="8.75" defaultRowHeight="17"/>
  <cols>
    <col min="1" max="1" width="4.125" style="2" customWidth="1"/>
    <col min="2" max="2" width="5.5" style="22" customWidth="1"/>
    <col min="3" max="5" width="11.75" style="2" bestFit="1" customWidth="1"/>
    <col min="6" max="7" width="17.875" style="2" customWidth="1"/>
    <col min="8" max="8" width="53.5" style="2" customWidth="1"/>
    <col min="9" max="9" width="23.75" style="2" customWidth="1"/>
    <col min="10" max="16384" width="8.75" style="2"/>
  </cols>
  <sheetData>
    <row r="1" spans="2:9" ht="23.75">
      <c r="B1" s="1" t="s">
        <v>321</v>
      </c>
    </row>
    <row r="2" spans="2:9" ht="17.100000000000001" customHeight="1">
      <c r="B2" s="1"/>
    </row>
    <row r="3" spans="2:9" ht="17.45" customHeight="1">
      <c r="B3" s="236" t="s">
        <v>4</v>
      </c>
      <c r="C3" s="230" t="s">
        <v>5</v>
      </c>
      <c r="D3" s="230" t="s">
        <v>9</v>
      </c>
      <c r="E3" s="230" t="s">
        <v>10</v>
      </c>
      <c r="F3" s="230" t="s">
        <v>6</v>
      </c>
      <c r="G3" s="230" t="s">
        <v>7</v>
      </c>
      <c r="H3" s="230" t="s">
        <v>0</v>
      </c>
      <c r="I3" s="230" t="s">
        <v>28</v>
      </c>
    </row>
    <row r="4" spans="2:9">
      <c r="B4" s="237"/>
      <c r="C4" s="231"/>
      <c r="D4" s="231"/>
      <c r="E4" s="231"/>
      <c r="F4" s="231"/>
      <c r="G4" s="231"/>
      <c r="H4" s="231"/>
      <c r="I4" s="231"/>
    </row>
    <row r="5" spans="2:9">
      <c r="B5" s="28">
        <v>158</v>
      </c>
      <c r="C5" s="20"/>
      <c r="D5" s="20"/>
      <c r="E5" s="20"/>
      <c r="F5" s="21" t="s">
        <v>315</v>
      </c>
      <c r="G5" s="21" t="s">
        <v>315</v>
      </c>
      <c r="H5" s="15" t="s">
        <v>322</v>
      </c>
      <c r="I5" s="12" t="s">
        <v>558</v>
      </c>
    </row>
    <row r="6" spans="2:9">
      <c r="B6" s="28">
        <v>161</v>
      </c>
      <c r="C6" s="20"/>
      <c r="D6" s="20"/>
      <c r="E6" s="20"/>
      <c r="F6" s="21" t="s">
        <v>395</v>
      </c>
      <c r="G6" s="21" t="s">
        <v>395</v>
      </c>
      <c r="H6" s="15" t="s">
        <v>427</v>
      </c>
      <c r="I6" s="12" t="s">
        <v>557</v>
      </c>
    </row>
    <row r="7" spans="2:9">
      <c r="B7" s="28">
        <v>162</v>
      </c>
      <c r="C7" s="20">
        <v>42690</v>
      </c>
      <c r="D7" s="20">
        <v>42695</v>
      </c>
      <c r="E7" s="20">
        <v>43059</v>
      </c>
      <c r="F7" s="21" t="s">
        <v>323</v>
      </c>
      <c r="G7" s="21" t="s">
        <v>323</v>
      </c>
      <c r="H7" s="15" t="s">
        <v>322</v>
      </c>
      <c r="I7" s="12"/>
    </row>
    <row r="8" spans="2:9">
      <c r="B8" s="28">
        <v>186</v>
      </c>
      <c r="C8" s="20">
        <v>42794</v>
      </c>
      <c r="D8" s="20">
        <v>42795</v>
      </c>
      <c r="E8" s="20">
        <v>43159</v>
      </c>
      <c r="F8" s="21" t="s">
        <v>3</v>
      </c>
      <c r="G8" s="21" t="s">
        <v>3</v>
      </c>
      <c r="H8" s="15" t="s">
        <v>406</v>
      </c>
      <c r="I8" s="12" t="s">
        <v>557</v>
      </c>
    </row>
    <row r="9" spans="2:9">
      <c r="B9" s="28">
        <v>188</v>
      </c>
      <c r="C9" s="20"/>
      <c r="D9" s="20"/>
      <c r="E9" s="20"/>
      <c r="F9" s="21" t="s">
        <v>425</v>
      </c>
      <c r="G9" s="21" t="s">
        <v>425</v>
      </c>
      <c r="H9" s="15" t="s">
        <v>426</v>
      </c>
      <c r="I9" s="12" t="s">
        <v>557</v>
      </c>
    </row>
    <row r="10" spans="2:9">
      <c r="B10" s="28">
        <v>220</v>
      </c>
      <c r="C10" s="20"/>
      <c r="D10" s="20">
        <v>42979</v>
      </c>
      <c r="E10" s="20">
        <v>43465</v>
      </c>
      <c r="F10" s="21" t="s">
        <v>639</v>
      </c>
      <c r="G10" s="21" t="s">
        <v>639</v>
      </c>
      <c r="H10" s="15" t="s">
        <v>640</v>
      </c>
      <c r="I10" s="12" t="s">
        <v>557</v>
      </c>
    </row>
    <row r="11" spans="2:9">
      <c r="B11" s="28">
        <v>222</v>
      </c>
      <c r="C11" s="20"/>
      <c r="D11" s="20"/>
      <c r="E11" s="20"/>
      <c r="F11" s="21" t="s">
        <v>646</v>
      </c>
      <c r="G11" s="21" t="s">
        <v>646</v>
      </c>
      <c r="H11" s="15" t="s">
        <v>647</v>
      </c>
      <c r="I11" s="12" t="s">
        <v>776</v>
      </c>
    </row>
    <row r="12" spans="2:9">
      <c r="B12" s="28">
        <v>223</v>
      </c>
      <c r="C12" s="20"/>
      <c r="D12" s="20"/>
      <c r="E12" s="20"/>
      <c r="F12" s="21" t="s">
        <v>754</v>
      </c>
      <c r="G12" s="21" t="s">
        <v>754</v>
      </c>
      <c r="H12" s="15" t="s">
        <v>322</v>
      </c>
      <c r="I12" s="12"/>
    </row>
    <row r="13" spans="2:9">
      <c r="B13" s="28">
        <v>242</v>
      </c>
      <c r="C13" s="20"/>
      <c r="D13" s="20"/>
      <c r="E13" s="20"/>
      <c r="F13" s="21" t="s">
        <v>783</v>
      </c>
      <c r="G13" s="21" t="s">
        <v>824</v>
      </c>
      <c r="H13" s="15" t="s">
        <v>782</v>
      </c>
      <c r="I13" s="12"/>
    </row>
    <row r="14" spans="2:9" s="22" customFormat="1">
      <c r="B14" s="23"/>
      <c r="C14" s="23"/>
      <c r="D14" s="23"/>
      <c r="E14" s="23"/>
      <c r="F14" s="23"/>
      <c r="G14" s="23"/>
      <c r="H14" s="23"/>
      <c r="I14" s="23"/>
    </row>
  </sheetData>
  <mergeCells count="8">
    <mergeCell ref="D3:D4"/>
    <mergeCell ref="E3:E4"/>
    <mergeCell ref="I3:I4"/>
    <mergeCell ref="B3:B4"/>
    <mergeCell ref="C3:C4"/>
    <mergeCell ref="F3:F4"/>
    <mergeCell ref="G3:G4"/>
    <mergeCell ref="H3:H4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K48"/>
  <sheetViews>
    <sheetView zoomScale="70" zoomScaleNormal="70" workbookViewId="0">
      <pane ySplit="4" topLeftCell="A5" activePane="bottomLeft" state="frozen"/>
      <selection activeCell="L1" sqref="L1"/>
      <selection pane="bottomLeft" activeCell="A14" sqref="A14:XFD14"/>
    </sheetView>
  </sheetViews>
  <sheetFormatPr defaultColWidth="8.625" defaultRowHeight="17"/>
  <cols>
    <col min="1" max="1" width="4.125" style="2" customWidth="1"/>
    <col min="2" max="2" width="5.5" style="22" customWidth="1"/>
    <col min="3" max="3" width="16" style="22" hidden="1" customWidth="1"/>
    <col min="4" max="4" width="12.625" style="2" customWidth="1"/>
    <col min="5" max="6" width="12.875" style="2" customWidth="1"/>
    <col min="7" max="8" width="28" style="2" customWidth="1"/>
    <col min="9" max="9" width="71.5" style="2" customWidth="1"/>
    <col min="10" max="10" width="14.125" style="2" customWidth="1"/>
    <col min="11" max="11" width="19.5" style="2" customWidth="1"/>
    <col min="12" max="16384" width="8.625" style="2"/>
  </cols>
  <sheetData>
    <row r="1" spans="2:11" ht="23.75">
      <c r="B1" s="1" t="s">
        <v>37</v>
      </c>
      <c r="C1" s="1"/>
    </row>
    <row r="2" spans="2:11" ht="13.7" customHeight="1">
      <c r="B2" s="1"/>
      <c r="C2" s="1"/>
    </row>
    <row r="3" spans="2:11" ht="13.2" customHeight="1">
      <c r="B3" s="236" t="s">
        <v>36</v>
      </c>
      <c r="C3" s="236" t="s">
        <v>320</v>
      </c>
      <c r="D3" s="230" t="s">
        <v>35</v>
      </c>
      <c r="E3" s="230" t="s">
        <v>34</v>
      </c>
      <c r="F3" s="230" t="s">
        <v>33</v>
      </c>
      <c r="G3" s="230" t="s">
        <v>32</v>
      </c>
      <c r="H3" s="230" t="s">
        <v>31</v>
      </c>
      <c r="I3" s="230" t="s">
        <v>30</v>
      </c>
      <c r="J3" s="246" t="s">
        <v>29</v>
      </c>
    </row>
    <row r="4" spans="2:11" ht="13.2" customHeight="1">
      <c r="B4" s="237"/>
      <c r="C4" s="237"/>
      <c r="D4" s="231"/>
      <c r="E4" s="231"/>
      <c r="F4" s="231"/>
      <c r="G4" s="231"/>
      <c r="H4" s="231"/>
      <c r="I4" s="231"/>
      <c r="J4" s="247"/>
    </row>
    <row r="5" spans="2:11" s="14" customFormat="1">
      <c r="B5" s="29">
        <v>98</v>
      </c>
      <c r="C5" s="109" t="s">
        <v>523</v>
      </c>
      <c r="D5" s="11">
        <v>42911</v>
      </c>
      <c r="E5" s="11">
        <v>42916</v>
      </c>
      <c r="F5" s="11">
        <v>43251</v>
      </c>
      <c r="G5" s="9" t="s">
        <v>524</v>
      </c>
      <c r="H5" s="12" t="s">
        <v>525</v>
      </c>
      <c r="I5" s="15" t="s">
        <v>526</v>
      </c>
      <c r="J5" s="13">
        <v>6000000</v>
      </c>
      <c r="K5" s="13">
        <v>6000000</v>
      </c>
    </row>
    <row r="6" spans="2:11" s="14" customFormat="1">
      <c r="B6" s="29">
        <v>104</v>
      </c>
      <c r="C6" s="109" t="s">
        <v>595</v>
      </c>
      <c r="D6" s="11">
        <v>42991</v>
      </c>
      <c r="E6" s="11">
        <v>42991</v>
      </c>
      <c r="F6" s="11">
        <v>43465</v>
      </c>
      <c r="G6" s="9" t="s">
        <v>596</v>
      </c>
      <c r="H6" s="12" t="s">
        <v>597</v>
      </c>
      <c r="I6" s="15" t="s">
        <v>598</v>
      </c>
      <c r="J6" s="13">
        <v>8400000</v>
      </c>
      <c r="K6" s="13">
        <v>8400000</v>
      </c>
    </row>
    <row r="7" spans="2:11" s="14" customFormat="1" hidden="1">
      <c r="B7" s="29">
        <v>105</v>
      </c>
      <c r="C7" s="109" t="s">
        <v>318</v>
      </c>
      <c r="D7" s="11">
        <v>42992</v>
      </c>
      <c r="E7" s="11"/>
      <c r="F7" s="11"/>
      <c r="G7" s="9" t="s">
        <v>601</v>
      </c>
      <c r="H7" s="12" t="s">
        <v>600</v>
      </c>
      <c r="I7" s="15" t="s">
        <v>602</v>
      </c>
      <c r="J7" s="13">
        <v>47000000</v>
      </c>
      <c r="K7" s="13">
        <v>47000000</v>
      </c>
    </row>
    <row r="8" spans="2:11" s="14" customFormat="1" hidden="1">
      <c r="B8" s="29">
        <v>107</v>
      </c>
      <c r="C8" s="109" t="s">
        <v>319</v>
      </c>
      <c r="D8" s="11">
        <v>42979</v>
      </c>
      <c r="E8" s="11">
        <v>42979</v>
      </c>
      <c r="F8" s="11">
        <v>43100</v>
      </c>
      <c r="G8" s="9" t="s">
        <v>631</v>
      </c>
      <c r="H8" s="12" t="s">
        <v>631</v>
      </c>
      <c r="I8" s="15" t="s">
        <v>632</v>
      </c>
      <c r="J8" s="13">
        <v>3350000</v>
      </c>
      <c r="K8" s="13">
        <v>3350000</v>
      </c>
    </row>
    <row r="9" spans="2:11" s="14" customFormat="1" hidden="1">
      <c r="B9" s="29">
        <v>110</v>
      </c>
      <c r="C9" s="109"/>
      <c r="D9" s="11">
        <v>43066</v>
      </c>
      <c r="E9" s="11"/>
      <c r="F9" s="11"/>
      <c r="G9" s="9" t="s">
        <v>663</v>
      </c>
      <c r="H9" s="12" t="s">
        <v>662</v>
      </c>
      <c r="I9" s="15" t="s">
        <v>664</v>
      </c>
      <c r="J9" s="13">
        <v>10000000</v>
      </c>
      <c r="K9" s="13">
        <v>10000000</v>
      </c>
    </row>
    <row r="10" spans="2:11" s="14" customFormat="1" hidden="1">
      <c r="B10" s="29">
        <v>111</v>
      </c>
      <c r="C10" s="109" t="s">
        <v>318</v>
      </c>
      <c r="D10" s="11"/>
      <c r="E10" s="11"/>
      <c r="F10" s="11"/>
      <c r="G10" s="9" t="s">
        <v>678</v>
      </c>
      <c r="H10" s="12" t="s">
        <v>678</v>
      </c>
      <c r="I10" s="15" t="s">
        <v>679</v>
      </c>
      <c r="J10" s="13">
        <v>59600000</v>
      </c>
      <c r="K10" s="13">
        <v>59600000</v>
      </c>
    </row>
    <row r="11" spans="2:11" s="14" customFormat="1" hidden="1">
      <c r="B11" s="29">
        <v>112</v>
      </c>
      <c r="C11" s="109" t="s">
        <v>319</v>
      </c>
      <c r="D11" s="11">
        <v>43097</v>
      </c>
      <c r="E11" s="11">
        <v>43101</v>
      </c>
      <c r="F11" s="11">
        <v>43159</v>
      </c>
      <c r="G11" s="9" t="s">
        <v>707</v>
      </c>
      <c r="H11" s="12" t="s">
        <v>708</v>
      </c>
      <c r="I11" s="15" t="s">
        <v>709</v>
      </c>
      <c r="J11" s="13">
        <v>20000000</v>
      </c>
      <c r="K11" s="13">
        <v>20000000</v>
      </c>
    </row>
    <row r="12" spans="2:11" s="14" customFormat="1" hidden="1">
      <c r="B12" s="31">
        <v>113</v>
      </c>
      <c r="C12" s="108" t="s">
        <v>319</v>
      </c>
      <c r="D12" s="19">
        <v>43090</v>
      </c>
      <c r="E12" s="19">
        <v>43040</v>
      </c>
      <c r="F12" s="19">
        <v>43190</v>
      </c>
      <c r="G12" s="91" t="s">
        <v>710</v>
      </c>
      <c r="H12" s="51" t="s">
        <v>711</v>
      </c>
      <c r="I12" s="68" t="s">
        <v>753</v>
      </c>
      <c r="J12" s="64">
        <v>148760000</v>
      </c>
      <c r="K12" s="64">
        <v>148760000</v>
      </c>
    </row>
    <row r="13" spans="2:11" s="14" customFormat="1">
      <c r="B13" s="31">
        <v>114</v>
      </c>
      <c r="C13" s="108" t="s">
        <v>319</v>
      </c>
      <c r="D13" s="19">
        <v>43100</v>
      </c>
      <c r="E13" s="19">
        <v>43101</v>
      </c>
      <c r="F13" s="19">
        <v>43465</v>
      </c>
      <c r="G13" s="91" t="s">
        <v>723</v>
      </c>
      <c r="H13" s="51" t="s">
        <v>725</v>
      </c>
      <c r="I13" s="68" t="s">
        <v>724</v>
      </c>
      <c r="J13" s="64">
        <v>13000000</v>
      </c>
      <c r="K13" s="64">
        <v>13000000</v>
      </c>
    </row>
    <row r="14" spans="2:11" s="14" customFormat="1">
      <c r="B14" s="29">
        <v>115</v>
      </c>
      <c r="C14" s="109" t="s">
        <v>732</v>
      </c>
      <c r="D14" s="11"/>
      <c r="E14" s="11">
        <v>43105</v>
      </c>
      <c r="F14" s="11">
        <v>43469</v>
      </c>
      <c r="G14" s="9" t="s">
        <v>730</v>
      </c>
      <c r="H14" s="12" t="s">
        <v>731</v>
      </c>
      <c r="I14" s="15" t="s">
        <v>729</v>
      </c>
      <c r="J14" s="13">
        <v>6000000</v>
      </c>
    </row>
    <row r="15" spans="2:11" s="14" customFormat="1" hidden="1">
      <c r="B15" s="29">
        <v>116</v>
      </c>
      <c r="C15" s="109" t="s">
        <v>736</v>
      </c>
      <c r="D15" s="11"/>
      <c r="E15" s="11">
        <v>43080</v>
      </c>
      <c r="F15" s="11">
        <v>43126</v>
      </c>
      <c r="G15" s="9" t="s">
        <v>737</v>
      </c>
      <c r="H15" s="12" t="s">
        <v>738</v>
      </c>
      <c r="I15" s="15" t="s">
        <v>739</v>
      </c>
      <c r="J15" s="13">
        <v>70218400</v>
      </c>
    </row>
    <row r="16" spans="2:11" s="14" customFormat="1">
      <c r="B16" s="29">
        <v>117</v>
      </c>
      <c r="C16" s="109" t="s">
        <v>319</v>
      </c>
      <c r="D16" s="11">
        <v>43101</v>
      </c>
      <c r="E16" s="11">
        <v>43101</v>
      </c>
      <c r="F16" s="11">
        <v>43465</v>
      </c>
      <c r="G16" s="9" t="s">
        <v>740</v>
      </c>
      <c r="H16" s="12" t="s">
        <v>740</v>
      </c>
      <c r="I16" s="15" t="s">
        <v>741</v>
      </c>
      <c r="J16" s="13">
        <v>28000000</v>
      </c>
      <c r="K16" s="13">
        <v>28000000</v>
      </c>
    </row>
    <row r="17" spans="2:11" s="14" customFormat="1">
      <c r="B17" s="29">
        <v>118</v>
      </c>
      <c r="C17" s="109" t="s">
        <v>319</v>
      </c>
      <c r="D17" s="11">
        <v>43157</v>
      </c>
      <c r="E17" s="11">
        <v>43157</v>
      </c>
      <c r="F17" s="11">
        <v>43281</v>
      </c>
      <c r="G17" s="9" t="s">
        <v>796</v>
      </c>
      <c r="H17" s="9" t="s">
        <v>796</v>
      </c>
      <c r="I17" s="15" t="s">
        <v>797</v>
      </c>
      <c r="J17" s="13">
        <v>4000000</v>
      </c>
      <c r="K17" s="13">
        <v>4000000</v>
      </c>
    </row>
    <row r="18" spans="2:11" s="14" customFormat="1">
      <c r="B18" s="29">
        <v>119</v>
      </c>
      <c r="C18" s="109" t="s">
        <v>319</v>
      </c>
      <c r="D18" s="11">
        <v>43171</v>
      </c>
      <c r="E18" s="11">
        <v>43171</v>
      </c>
      <c r="F18" s="11">
        <v>43281</v>
      </c>
      <c r="G18" s="9" t="s">
        <v>796</v>
      </c>
      <c r="H18" s="9" t="s">
        <v>796</v>
      </c>
      <c r="I18" s="15" t="s">
        <v>802</v>
      </c>
      <c r="J18" s="13">
        <v>4000000</v>
      </c>
      <c r="K18" s="13">
        <v>4000000</v>
      </c>
    </row>
    <row r="19" spans="2:11" s="14" customFormat="1" hidden="1">
      <c r="B19" s="29">
        <v>120</v>
      </c>
      <c r="C19" s="109" t="s">
        <v>319</v>
      </c>
      <c r="D19" s="11">
        <v>43168</v>
      </c>
      <c r="E19" s="11">
        <v>43151</v>
      </c>
      <c r="F19" s="11">
        <v>43251</v>
      </c>
      <c r="G19" s="9" t="s">
        <v>803</v>
      </c>
      <c r="H19" s="12" t="s">
        <v>804</v>
      </c>
      <c r="I19" s="15" t="s">
        <v>805</v>
      </c>
      <c r="J19" s="13">
        <v>2400000</v>
      </c>
    </row>
    <row r="20" spans="2:11" s="14" customFormat="1">
      <c r="B20" s="31">
        <v>121</v>
      </c>
      <c r="C20" s="108"/>
      <c r="D20" s="19">
        <v>43182</v>
      </c>
      <c r="E20" s="19">
        <v>43101</v>
      </c>
      <c r="F20" s="19">
        <v>43465</v>
      </c>
      <c r="G20" s="91" t="s">
        <v>811</v>
      </c>
      <c r="H20" s="51" t="s">
        <v>812</v>
      </c>
      <c r="I20" s="68" t="s">
        <v>813</v>
      </c>
      <c r="J20" s="64">
        <v>300000000</v>
      </c>
    </row>
    <row r="21" spans="2:11" s="14" customFormat="1" hidden="1">
      <c r="B21" s="31">
        <v>122</v>
      </c>
      <c r="C21" s="108"/>
      <c r="D21" s="19">
        <v>43209</v>
      </c>
      <c r="E21" s="19">
        <v>43199</v>
      </c>
      <c r="F21" s="19">
        <v>43289</v>
      </c>
      <c r="G21" s="91" t="s">
        <v>831</v>
      </c>
      <c r="H21" s="51" t="s">
        <v>738</v>
      </c>
      <c r="I21" s="68" t="s">
        <v>832</v>
      </c>
      <c r="J21" s="64">
        <v>18720000</v>
      </c>
    </row>
    <row r="22" spans="2:11" s="14" customFormat="1" hidden="1">
      <c r="B22" s="31">
        <v>123</v>
      </c>
      <c r="C22" s="108"/>
      <c r="D22" s="19">
        <v>43222</v>
      </c>
      <c r="E22" s="19">
        <v>43222</v>
      </c>
      <c r="F22" s="19">
        <v>43371</v>
      </c>
      <c r="G22" s="91" t="s">
        <v>835</v>
      </c>
      <c r="H22" s="91" t="s">
        <v>835</v>
      </c>
      <c r="I22" s="68" t="s">
        <v>836</v>
      </c>
      <c r="J22" s="64">
        <v>385000000</v>
      </c>
    </row>
    <row r="23" spans="2:11" s="14" customFormat="1" hidden="1">
      <c r="B23" s="31">
        <v>124</v>
      </c>
      <c r="C23" s="108"/>
      <c r="D23" s="19"/>
      <c r="E23" s="19">
        <v>43191</v>
      </c>
      <c r="F23" s="19">
        <v>43312</v>
      </c>
      <c r="G23" s="91" t="s">
        <v>853</v>
      </c>
      <c r="H23" s="51" t="s">
        <v>854</v>
      </c>
      <c r="I23" s="68" t="s">
        <v>861</v>
      </c>
      <c r="J23" s="64">
        <v>36000000</v>
      </c>
    </row>
    <row r="24" spans="2:11" s="14" customFormat="1">
      <c r="B24" s="29">
        <v>125</v>
      </c>
      <c r="C24" s="109"/>
      <c r="D24" s="11">
        <v>43244</v>
      </c>
      <c r="E24" s="11">
        <v>43282</v>
      </c>
      <c r="F24" s="11">
        <v>43465</v>
      </c>
      <c r="G24" s="9" t="s">
        <v>859</v>
      </c>
      <c r="H24" s="12" t="s">
        <v>859</v>
      </c>
      <c r="I24" s="15" t="s">
        <v>860</v>
      </c>
      <c r="J24" s="13">
        <v>29500000</v>
      </c>
      <c r="K24" s="13">
        <v>29500000</v>
      </c>
    </row>
    <row r="25" spans="2:11" s="14" customFormat="1" hidden="1">
      <c r="B25" s="31">
        <v>126</v>
      </c>
      <c r="C25" s="108"/>
      <c r="D25" s="19">
        <v>43248</v>
      </c>
      <c r="E25" s="19">
        <v>43221</v>
      </c>
      <c r="F25" s="19">
        <v>43312</v>
      </c>
      <c r="G25" s="91" t="s">
        <v>862</v>
      </c>
      <c r="H25" s="51" t="s">
        <v>863</v>
      </c>
      <c r="I25" s="68" t="s">
        <v>864</v>
      </c>
      <c r="J25" s="64">
        <v>15000000</v>
      </c>
    </row>
    <row r="26" spans="2:11" s="14" customFormat="1" hidden="1">
      <c r="B26" s="31">
        <v>127</v>
      </c>
      <c r="C26" s="108"/>
      <c r="D26" s="19">
        <v>43249</v>
      </c>
      <c r="E26" s="19">
        <v>43249</v>
      </c>
      <c r="F26" s="19">
        <v>43312</v>
      </c>
      <c r="G26" s="91" t="s">
        <v>876</v>
      </c>
      <c r="H26" s="51" t="s">
        <v>877</v>
      </c>
      <c r="I26" s="68" t="s">
        <v>878</v>
      </c>
      <c r="J26" s="64">
        <v>9750000</v>
      </c>
    </row>
    <row r="27" spans="2:11" s="14" customFormat="1" hidden="1">
      <c r="B27" s="31">
        <v>128</v>
      </c>
      <c r="C27" s="108"/>
      <c r="D27" s="19"/>
      <c r="E27" s="19">
        <v>43101</v>
      </c>
      <c r="F27" s="19">
        <v>43465</v>
      </c>
      <c r="G27" s="91" t="s">
        <v>128</v>
      </c>
      <c r="H27" s="51" t="s">
        <v>188</v>
      </c>
      <c r="I27" s="68" t="s">
        <v>895</v>
      </c>
      <c r="J27" s="64">
        <v>31800000</v>
      </c>
    </row>
    <row r="28" spans="2:11" s="14" customFormat="1">
      <c r="B28" s="29"/>
      <c r="C28" s="109"/>
      <c r="D28" s="11"/>
      <c r="E28" s="11"/>
      <c r="F28" s="11"/>
      <c r="G28" s="9" t="s">
        <v>210</v>
      </c>
      <c r="H28" s="12" t="s">
        <v>896</v>
      </c>
      <c r="I28" s="15" t="s">
        <v>897</v>
      </c>
      <c r="J28" s="13"/>
    </row>
    <row r="29" spans="2:11" s="14" customFormat="1">
      <c r="B29" s="29"/>
      <c r="C29" s="109"/>
      <c r="D29" s="11"/>
      <c r="E29" s="11"/>
      <c r="F29" s="11"/>
      <c r="G29" s="9" t="s">
        <v>898</v>
      </c>
      <c r="H29" s="12" t="s">
        <v>899</v>
      </c>
      <c r="I29" s="15" t="s">
        <v>900</v>
      </c>
      <c r="J29" s="13"/>
    </row>
    <row r="30" spans="2:11" s="14" customFormat="1">
      <c r="B30" s="29"/>
      <c r="C30" s="109"/>
      <c r="D30" s="11"/>
      <c r="E30" s="11"/>
      <c r="F30" s="11"/>
      <c r="G30" s="9"/>
      <c r="H30" s="12"/>
      <c r="I30" s="15"/>
      <c r="J30" s="13"/>
    </row>
    <row r="31" spans="2:11" s="14" customFormat="1">
      <c r="B31" s="29"/>
      <c r="C31" s="109"/>
      <c r="D31" s="11"/>
      <c r="E31" s="11"/>
      <c r="F31" s="11"/>
      <c r="G31" s="9"/>
      <c r="H31" s="12"/>
      <c r="I31" s="15"/>
      <c r="J31" s="13"/>
    </row>
    <row r="32" spans="2:11" s="14" customFormat="1">
      <c r="B32" s="29"/>
      <c r="C32" s="109"/>
      <c r="D32" s="11"/>
      <c r="E32" s="11"/>
      <c r="F32" s="11"/>
      <c r="G32" s="12"/>
      <c r="H32" s="12"/>
      <c r="I32" s="15"/>
      <c r="J32" s="13"/>
    </row>
    <row r="33" spans="2:11">
      <c r="B33" s="71"/>
      <c r="C33" s="110"/>
      <c r="D33" s="72"/>
      <c r="E33" s="17"/>
      <c r="F33" s="17"/>
      <c r="G33" s="17"/>
      <c r="H33" s="17"/>
      <c r="I33" s="73"/>
      <c r="J33" s="74">
        <f>SUM(J5:J32)</f>
        <v>1256498400</v>
      </c>
      <c r="K33" s="262">
        <f>SUM(K5:K32)</f>
        <v>381610000</v>
      </c>
    </row>
    <row r="34" spans="2:11">
      <c r="B34" s="27"/>
      <c r="C34" s="27"/>
      <c r="D34" s="3"/>
      <c r="E34" s="3"/>
      <c r="F34" s="3"/>
      <c r="G34" s="3"/>
      <c r="H34" s="3"/>
      <c r="I34" s="3"/>
      <c r="J34" s="4"/>
    </row>
    <row r="35" spans="2:11" ht="23.75">
      <c r="B35" s="1"/>
      <c r="C35" s="1"/>
      <c r="D35" s="3"/>
      <c r="E35" s="3"/>
      <c r="F35" s="3"/>
      <c r="G35" s="3"/>
      <c r="H35" s="3"/>
      <c r="I35" s="3"/>
      <c r="J35" s="3"/>
    </row>
    <row r="36" spans="2:11">
      <c r="B36" s="27"/>
      <c r="C36" s="27"/>
      <c r="D36" s="3"/>
      <c r="E36" s="3"/>
      <c r="F36" s="3"/>
      <c r="G36" s="3"/>
      <c r="I36" s="3"/>
      <c r="J36" s="3"/>
    </row>
    <row r="37" spans="2:11">
      <c r="B37" s="27"/>
      <c r="C37" s="27"/>
      <c r="D37" s="3"/>
      <c r="E37" s="3"/>
      <c r="F37" s="3"/>
      <c r="G37" s="3"/>
      <c r="H37" s="3"/>
      <c r="I37" s="3"/>
      <c r="J37" s="3"/>
    </row>
    <row r="38" spans="2:11">
      <c r="B38" s="27"/>
      <c r="C38" s="27"/>
      <c r="D38" s="3"/>
      <c r="E38" s="3"/>
      <c r="F38" s="3"/>
      <c r="G38" s="3"/>
      <c r="H38" s="3"/>
      <c r="I38" s="3"/>
      <c r="J38" s="3"/>
    </row>
    <row r="39" spans="2:11">
      <c r="B39" s="27"/>
      <c r="C39" s="27"/>
      <c r="D39" s="3"/>
      <c r="E39" s="3"/>
      <c r="F39" s="3"/>
      <c r="G39" s="3"/>
      <c r="H39" s="3"/>
      <c r="I39" s="3"/>
      <c r="J39" s="3"/>
    </row>
    <row r="40" spans="2:11">
      <c r="B40" s="27"/>
      <c r="C40" s="27"/>
      <c r="D40" s="3"/>
      <c r="E40" s="3"/>
      <c r="F40" s="3"/>
      <c r="G40" s="3"/>
      <c r="H40" s="3"/>
      <c r="I40" s="3"/>
      <c r="J40" s="3"/>
    </row>
    <row r="41" spans="2:11">
      <c r="B41" s="27"/>
      <c r="C41" s="27"/>
      <c r="D41" s="3"/>
      <c r="E41" s="3"/>
      <c r="F41" s="3"/>
      <c r="G41" s="3"/>
      <c r="H41" s="3"/>
      <c r="I41" s="3"/>
      <c r="J41" s="3"/>
    </row>
    <row r="42" spans="2:11">
      <c r="B42" s="27"/>
      <c r="C42" s="27"/>
      <c r="D42" s="3"/>
      <c r="E42" s="3"/>
      <c r="F42" s="3"/>
      <c r="G42" s="3"/>
      <c r="H42" s="3"/>
      <c r="I42" s="3"/>
      <c r="J42" s="3"/>
    </row>
    <row r="43" spans="2:11">
      <c r="B43" s="27"/>
      <c r="C43" s="27"/>
      <c r="D43" s="3"/>
      <c r="E43" s="3"/>
      <c r="F43" s="3"/>
      <c r="G43" s="3"/>
      <c r="H43" s="3"/>
      <c r="I43" s="3"/>
      <c r="J43" s="3"/>
    </row>
    <row r="44" spans="2:11">
      <c r="B44" s="27"/>
      <c r="C44" s="27"/>
      <c r="D44" s="3"/>
      <c r="E44" s="3"/>
      <c r="F44" s="3"/>
      <c r="G44" s="3"/>
      <c r="H44" s="3"/>
      <c r="I44" s="3"/>
      <c r="J44" s="3"/>
    </row>
    <row r="45" spans="2:11">
      <c r="B45" s="27"/>
      <c r="C45" s="27"/>
      <c r="D45" s="3"/>
      <c r="E45" s="3"/>
      <c r="F45" s="3"/>
      <c r="G45" s="3"/>
      <c r="H45" s="3"/>
      <c r="I45" s="3"/>
      <c r="J45" s="3"/>
    </row>
    <row r="46" spans="2:11">
      <c r="B46" s="27"/>
      <c r="C46" s="27"/>
      <c r="D46" s="3"/>
      <c r="E46" s="3"/>
      <c r="F46" s="3"/>
      <c r="G46" s="3"/>
      <c r="H46" s="3"/>
      <c r="I46" s="3"/>
      <c r="J46" s="3"/>
    </row>
    <row r="47" spans="2:11">
      <c r="B47" s="27"/>
      <c r="C47" s="27"/>
      <c r="D47" s="3"/>
      <c r="E47" s="3"/>
      <c r="F47" s="3"/>
      <c r="G47" s="3"/>
      <c r="H47" s="3"/>
      <c r="I47" s="3"/>
      <c r="J47" s="3"/>
    </row>
    <row r="48" spans="2:11">
      <c r="B48" s="27"/>
      <c r="C48" s="27"/>
      <c r="D48" s="3"/>
      <c r="E48" s="3"/>
      <c r="F48" s="3"/>
      <c r="G48" s="3"/>
      <c r="H48" s="3"/>
      <c r="I48" s="3"/>
      <c r="J48" s="3"/>
    </row>
  </sheetData>
  <mergeCells count="9">
    <mergeCell ref="H3:H4"/>
    <mergeCell ref="I3:I4"/>
    <mergeCell ref="J3:J4"/>
    <mergeCell ref="B3:B4"/>
    <mergeCell ref="D3:D4"/>
    <mergeCell ref="E3:E4"/>
    <mergeCell ref="F3:F4"/>
    <mergeCell ref="G3:G4"/>
    <mergeCell ref="C3:C4"/>
  </mergeCells>
  <phoneticPr fontId="1" type="noConversion"/>
  <pageMargins left="0.23622047244094491" right="0.23622047244094491" top="0.35433070866141736" bottom="0.35433070866141736" header="0.11811023622047245" footer="0.11811023622047245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26"/>
  <sheetViews>
    <sheetView zoomScale="70" zoomScaleNormal="70" workbookViewId="0">
      <pane ySplit="4" topLeftCell="A66" activePane="bottomLeft" state="frozen"/>
      <selection activeCell="F55" sqref="F55"/>
      <selection pane="bottomLeft" activeCell="S85" sqref="S85"/>
    </sheetView>
  </sheetViews>
  <sheetFormatPr defaultColWidth="8.625" defaultRowHeight="17"/>
  <cols>
    <col min="1" max="1" width="1.5" style="2" customWidth="1"/>
    <col min="2" max="2" width="5.5" style="22" customWidth="1"/>
    <col min="3" max="3" width="17.25" style="2" customWidth="1"/>
    <col min="4" max="5" width="21.875" style="2" customWidth="1"/>
    <col min="6" max="6" width="50.875" style="2" customWidth="1"/>
    <col min="7" max="7" width="8.125" style="2" customWidth="1"/>
    <col min="8" max="8" width="14.125" style="2" customWidth="1"/>
    <col min="9" max="9" width="31" style="2" customWidth="1"/>
    <col min="10" max="10" width="5.25" style="3" hidden="1" customWidth="1"/>
    <col min="11" max="12" width="10.125" style="2" hidden="1" customWidth="1"/>
    <col min="13" max="13" width="12.875" style="2" hidden="1" customWidth="1"/>
    <col min="14" max="14" width="12" style="2" hidden="1" customWidth="1"/>
    <col min="15" max="15" width="10.75" style="97" customWidth="1"/>
    <col min="16" max="16" width="35.625" style="2" bestFit="1" customWidth="1"/>
    <col min="17" max="20" width="14.25" style="2" customWidth="1"/>
    <col min="21" max="16384" width="8.625" style="2"/>
  </cols>
  <sheetData>
    <row r="1" spans="1:58" ht="23.75">
      <c r="B1" s="1" t="s">
        <v>48</v>
      </c>
    </row>
    <row r="2" spans="1:58" ht="16.5" customHeight="1"/>
    <row r="3" spans="1:58" ht="17.45" customHeight="1">
      <c r="B3" s="236" t="s">
        <v>4</v>
      </c>
      <c r="C3" s="230" t="s">
        <v>5</v>
      </c>
      <c r="D3" s="230" t="s">
        <v>6</v>
      </c>
      <c r="E3" s="230" t="s">
        <v>7</v>
      </c>
      <c r="F3" s="230" t="s">
        <v>0</v>
      </c>
      <c r="G3" s="230" t="s">
        <v>11</v>
      </c>
      <c r="H3" s="238" t="s">
        <v>50</v>
      </c>
      <c r="I3" s="239"/>
      <c r="J3" s="239"/>
      <c r="K3" s="239"/>
      <c r="L3" s="239"/>
      <c r="M3" s="239"/>
      <c r="N3" s="240"/>
      <c r="O3" s="232" t="s">
        <v>189</v>
      </c>
      <c r="P3" s="230" t="s">
        <v>28</v>
      </c>
      <c r="Q3" s="229" t="s">
        <v>1</v>
      </c>
      <c r="R3" s="229"/>
      <c r="S3" s="229"/>
      <c r="T3" s="229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</row>
    <row r="4" spans="1:58">
      <c r="B4" s="237"/>
      <c r="C4" s="231"/>
      <c r="D4" s="231"/>
      <c r="E4" s="231"/>
      <c r="F4" s="231"/>
      <c r="G4" s="231"/>
      <c r="H4" s="76" t="s">
        <v>112</v>
      </c>
      <c r="I4" s="76" t="s">
        <v>12</v>
      </c>
      <c r="J4" s="76" t="s">
        <v>13</v>
      </c>
      <c r="K4" s="76" t="s">
        <v>53</v>
      </c>
      <c r="L4" s="76" t="s">
        <v>21</v>
      </c>
      <c r="M4" s="76" t="s">
        <v>9</v>
      </c>
      <c r="N4" s="76" t="s">
        <v>10</v>
      </c>
      <c r="O4" s="233"/>
      <c r="P4" s="231"/>
      <c r="Q4" s="204" t="s">
        <v>57</v>
      </c>
      <c r="R4" s="204" t="s">
        <v>58</v>
      </c>
      <c r="S4" s="204" t="s">
        <v>14</v>
      </c>
      <c r="T4" s="6" t="s">
        <v>8</v>
      </c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</row>
    <row r="5" spans="1:58" s="18" customFormat="1">
      <c r="B5" s="34">
        <v>67</v>
      </c>
      <c r="C5" s="54">
        <v>42002</v>
      </c>
      <c r="D5" s="56" t="s">
        <v>62</v>
      </c>
      <c r="E5" s="56" t="s">
        <v>39</v>
      </c>
      <c r="F5" s="58" t="s">
        <v>63</v>
      </c>
      <c r="G5" s="56" t="s">
        <v>61</v>
      </c>
      <c r="H5" s="56" t="s">
        <v>64</v>
      </c>
      <c r="I5" s="56" t="s">
        <v>65</v>
      </c>
      <c r="J5" s="56">
        <v>2</v>
      </c>
      <c r="K5" s="56">
        <v>1460993</v>
      </c>
      <c r="L5" s="60">
        <v>2452437</v>
      </c>
      <c r="M5" s="54">
        <v>42095</v>
      </c>
      <c r="N5" s="54">
        <v>42369</v>
      </c>
      <c r="O5" s="99">
        <v>2</v>
      </c>
      <c r="P5" s="56" t="s">
        <v>66</v>
      </c>
      <c r="Q5" s="41">
        <f>T5-S5</f>
        <v>181982000</v>
      </c>
      <c r="R5" s="41"/>
      <c r="S5" s="41">
        <v>90900000</v>
      </c>
      <c r="T5" s="41">
        <v>272882000</v>
      </c>
    </row>
    <row r="6" spans="1:58" s="18" customFormat="1">
      <c r="B6" s="33"/>
      <c r="C6" s="77"/>
      <c r="D6" s="67"/>
      <c r="E6" s="67"/>
      <c r="F6" s="78"/>
      <c r="G6" s="67"/>
      <c r="H6" s="67" t="s">
        <v>64</v>
      </c>
      <c r="I6" s="67" t="s">
        <v>65</v>
      </c>
      <c r="J6" s="67">
        <v>7</v>
      </c>
      <c r="K6" s="67">
        <v>1460993</v>
      </c>
      <c r="L6" s="79">
        <v>2988648</v>
      </c>
      <c r="M6" s="77">
        <v>42095</v>
      </c>
      <c r="N6" s="77">
        <v>42369</v>
      </c>
      <c r="O6" s="100">
        <v>7</v>
      </c>
      <c r="P6" s="67"/>
      <c r="Q6" s="42"/>
      <c r="R6" s="42"/>
      <c r="S6" s="42"/>
      <c r="T6" s="42"/>
    </row>
    <row r="7" spans="1:58" s="18" customFormat="1">
      <c r="B7" s="33"/>
      <c r="C7" s="77"/>
      <c r="D7" s="67"/>
      <c r="E7" s="67"/>
      <c r="F7" s="78"/>
      <c r="G7" s="67"/>
      <c r="H7" s="67" t="s">
        <v>64</v>
      </c>
      <c r="I7" s="67" t="s">
        <v>65</v>
      </c>
      <c r="J7" s="67">
        <v>3</v>
      </c>
      <c r="K7" s="67">
        <v>1460993</v>
      </c>
      <c r="L7" s="79">
        <v>10145957</v>
      </c>
      <c r="M7" s="77">
        <v>42095</v>
      </c>
      <c r="N7" s="77">
        <v>42369</v>
      </c>
      <c r="O7" s="100">
        <v>3</v>
      </c>
      <c r="P7" s="67"/>
      <c r="Q7" s="42"/>
      <c r="R7" s="42"/>
      <c r="S7" s="42"/>
      <c r="T7" s="42"/>
    </row>
    <row r="8" spans="1:58" s="18" customFormat="1">
      <c r="B8" s="33"/>
      <c r="C8" s="77"/>
      <c r="D8" s="67"/>
      <c r="E8" s="67"/>
      <c r="F8" s="78"/>
      <c r="G8" s="67"/>
      <c r="H8" s="67" t="s">
        <v>64</v>
      </c>
      <c r="I8" s="67" t="s">
        <v>65</v>
      </c>
      <c r="J8" s="67">
        <v>42</v>
      </c>
      <c r="K8" s="67">
        <v>1460993</v>
      </c>
      <c r="L8" s="79">
        <v>10158863</v>
      </c>
      <c r="M8" s="77">
        <v>42095</v>
      </c>
      <c r="N8" s="77">
        <v>42369</v>
      </c>
      <c r="O8" s="100">
        <v>42</v>
      </c>
      <c r="P8" s="67"/>
      <c r="Q8" s="42"/>
      <c r="R8" s="42"/>
      <c r="S8" s="42"/>
      <c r="T8" s="42"/>
    </row>
    <row r="9" spans="1:58" s="18" customFormat="1">
      <c r="B9" s="33"/>
      <c r="C9" s="77"/>
      <c r="D9" s="67"/>
      <c r="E9" s="67"/>
      <c r="F9" s="78"/>
      <c r="G9" s="67"/>
      <c r="H9" s="67" t="s">
        <v>64</v>
      </c>
      <c r="I9" s="67" t="s">
        <v>65</v>
      </c>
      <c r="J9" s="67">
        <v>6</v>
      </c>
      <c r="K9" s="67">
        <v>1460993</v>
      </c>
      <c r="L9" s="79">
        <v>10177071</v>
      </c>
      <c r="M9" s="77">
        <v>42095</v>
      </c>
      <c r="N9" s="77">
        <v>42369</v>
      </c>
      <c r="O9" s="100">
        <v>6</v>
      </c>
      <c r="P9" s="67"/>
      <c r="Q9" s="42"/>
      <c r="R9" s="42"/>
      <c r="S9" s="42"/>
      <c r="T9" s="42"/>
    </row>
    <row r="10" spans="1:58" s="18" customFormat="1">
      <c r="B10" s="33"/>
      <c r="C10" s="77"/>
      <c r="D10" s="67"/>
      <c r="E10" s="67"/>
      <c r="F10" s="78"/>
      <c r="G10" s="67"/>
      <c r="H10" s="67" t="s">
        <v>64</v>
      </c>
      <c r="I10" s="67" t="s">
        <v>65</v>
      </c>
      <c r="J10" s="67">
        <v>2</v>
      </c>
      <c r="K10" s="67">
        <v>1460993</v>
      </c>
      <c r="L10" s="79">
        <v>10312582</v>
      </c>
      <c r="M10" s="77">
        <v>42095</v>
      </c>
      <c r="N10" s="77">
        <v>42369</v>
      </c>
      <c r="O10" s="100">
        <v>2</v>
      </c>
      <c r="P10" s="67"/>
      <c r="Q10" s="42"/>
      <c r="R10" s="42"/>
      <c r="S10" s="42"/>
      <c r="T10" s="42"/>
    </row>
    <row r="11" spans="1:58" s="18" customFormat="1">
      <c r="B11" s="33"/>
      <c r="C11" s="77"/>
      <c r="D11" s="67"/>
      <c r="E11" s="67"/>
      <c r="F11" s="78"/>
      <c r="G11" s="67"/>
      <c r="H11" s="67" t="s">
        <v>64</v>
      </c>
      <c r="I11" s="67" t="s">
        <v>65</v>
      </c>
      <c r="J11" s="67">
        <v>5</v>
      </c>
      <c r="K11" s="67">
        <v>1460993</v>
      </c>
      <c r="L11" s="79">
        <v>10420329</v>
      </c>
      <c r="M11" s="77">
        <v>42095</v>
      </c>
      <c r="N11" s="77">
        <v>42369</v>
      </c>
      <c r="O11" s="100">
        <v>5</v>
      </c>
      <c r="P11" s="67"/>
      <c r="Q11" s="42"/>
      <c r="R11" s="42"/>
      <c r="S11" s="42"/>
      <c r="T11" s="42"/>
    </row>
    <row r="12" spans="1:58" s="18" customFormat="1">
      <c r="B12" s="33"/>
      <c r="C12" s="77"/>
      <c r="D12" s="67"/>
      <c r="E12" s="67"/>
      <c r="F12" s="78"/>
      <c r="G12" s="67"/>
      <c r="H12" s="67" t="s">
        <v>64</v>
      </c>
      <c r="I12" s="67" t="s">
        <v>67</v>
      </c>
      <c r="J12" s="67">
        <v>1</v>
      </c>
      <c r="K12" s="67">
        <v>1460993</v>
      </c>
      <c r="L12" s="79">
        <v>10436161</v>
      </c>
      <c r="M12" s="77">
        <v>42156</v>
      </c>
      <c r="N12" s="77">
        <v>42369</v>
      </c>
      <c r="O12" s="100">
        <v>1</v>
      </c>
      <c r="P12" s="67"/>
      <c r="Q12" s="42"/>
      <c r="R12" s="42"/>
      <c r="S12" s="42"/>
      <c r="T12" s="42"/>
    </row>
    <row r="13" spans="1:58" s="18" customFormat="1">
      <c r="B13" s="33"/>
      <c r="C13" s="77"/>
      <c r="D13" s="67"/>
      <c r="E13" s="67"/>
      <c r="F13" s="78"/>
      <c r="G13" s="67"/>
      <c r="H13" s="67" t="s">
        <v>68</v>
      </c>
      <c r="I13" s="67" t="s">
        <v>69</v>
      </c>
      <c r="J13" s="67">
        <v>1</v>
      </c>
      <c r="K13" s="67">
        <v>1460993</v>
      </c>
      <c r="L13" s="79">
        <v>10158863</v>
      </c>
      <c r="M13" s="77">
        <v>42095</v>
      </c>
      <c r="N13" s="77">
        <v>42369</v>
      </c>
      <c r="O13" s="100">
        <v>1</v>
      </c>
      <c r="P13" s="67"/>
      <c r="Q13" s="42"/>
      <c r="R13" s="42"/>
      <c r="S13" s="42"/>
      <c r="T13" s="42"/>
    </row>
    <row r="14" spans="1:58" s="18" customFormat="1">
      <c r="B14" s="33"/>
      <c r="C14" s="77"/>
      <c r="D14" s="67"/>
      <c r="E14" s="67"/>
      <c r="F14" s="78"/>
      <c r="G14" s="67"/>
      <c r="H14" s="67" t="s">
        <v>70</v>
      </c>
      <c r="I14" s="67" t="s">
        <v>71</v>
      </c>
      <c r="J14" s="67">
        <v>2</v>
      </c>
      <c r="K14" s="67">
        <v>1460993</v>
      </c>
      <c r="L14" s="79">
        <v>10158863</v>
      </c>
      <c r="M14" s="77">
        <v>42095</v>
      </c>
      <c r="N14" s="77">
        <v>42369</v>
      </c>
      <c r="O14" s="100">
        <v>2</v>
      </c>
      <c r="P14" s="67"/>
      <c r="Q14" s="42"/>
      <c r="R14" s="42"/>
      <c r="S14" s="42"/>
      <c r="T14" s="42"/>
    </row>
    <row r="15" spans="1:58" s="18" customFormat="1">
      <c r="B15" s="33"/>
      <c r="C15" s="77"/>
      <c r="D15" s="67"/>
      <c r="E15" s="67"/>
      <c r="F15" s="78"/>
      <c r="G15" s="67"/>
      <c r="H15" s="67" t="s">
        <v>72</v>
      </c>
      <c r="I15" s="67" t="s">
        <v>73</v>
      </c>
      <c r="J15" s="67">
        <v>1</v>
      </c>
      <c r="K15" s="67">
        <v>1460993</v>
      </c>
      <c r="L15" s="79">
        <v>10158863</v>
      </c>
      <c r="M15" s="77">
        <v>42095</v>
      </c>
      <c r="N15" s="77">
        <v>42369</v>
      </c>
      <c r="O15" s="100">
        <v>1</v>
      </c>
      <c r="P15" s="67"/>
      <c r="Q15" s="42"/>
      <c r="R15" s="42"/>
      <c r="S15" s="42"/>
      <c r="T15" s="42"/>
    </row>
    <row r="16" spans="1:58" s="18" customFormat="1">
      <c r="A16" s="80"/>
      <c r="B16" s="33"/>
      <c r="C16" s="77"/>
      <c r="D16" s="67"/>
      <c r="E16" s="67"/>
      <c r="F16" s="78"/>
      <c r="G16" s="67"/>
      <c r="H16" s="67" t="s">
        <v>74</v>
      </c>
      <c r="I16" s="67" t="s">
        <v>75</v>
      </c>
      <c r="J16" s="67">
        <v>9</v>
      </c>
      <c r="K16" s="67">
        <v>1460993</v>
      </c>
      <c r="L16" s="79">
        <v>10158863</v>
      </c>
      <c r="M16" s="77">
        <v>42095</v>
      </c>
      <c r="N16" s="77">
        <v>42369</v>
      </c>
      <c r="O16" s="100">
        <v>9</v>
      </c>
      <c r="P16" s="67"/>
      <c r="Q16" s="42"/>
      <c r="R16" s="42"/>
      <c r="S16" s="42"/>
      <c r="T16" s="42"/>
    </row>
    <row r="17" spans="1:20" s="18" customFormat="1">
      <c r="A17" s="80"/>
      <c r="B17" s="33"/>
      <c r="C17" s="77"/>
      <c r="D17" s="67"/>
      <c r="E17" s="67"/>
      <c r="F17" s="78"/>
      <c r="G17" s="67"/>
      <c r="H17" s="67" t="s">
        <v>74</v>
      </c>
      <c r="I17" s="36" t="s">
        <v>75</v>
      </c>
      <c r="J17" s="67">
        <v>35</v>
      </c>
      <c r="K17" s="67">
        <v>1460993</v>
      </c>
      <c r="L17" s="79">
        <v>10265123</v>
      </c>
      <c r="M17" s="77">
        <v>42095</v>
      </c>
      <c r="N17" s="77">
        <v>42369</v>
      </c>
      <c r="O17" s="100">
        <v>35</v>
      </c>
      <c r="P17" s="67"/>
      <c r="Q17" s="42"/>
      <c r="R17" s="42"/>
      <c r="S17" s="42"/>
      <c r="T17" s="42"/>
    </row>
    <row r="18" spans="1:20" s="18" customFormat="1">
      <c r="A18" s="80"/>
      <c r="B18" s="33"/>
      <c r="C18" s="77"/>
      <c r="D18" s="67"/>
      <c r="E18" s="67"/>
      <c r="F18" s="78"/>
      <c r="G18" s="67"/>
      <c r="H18" s="67" t="s">
        <v>74</v>
      </c>
      <c r="I18" s="67" t="s">
        <v>75</v>
      </c>
      <c r="J18" s="67">
        <v>18</v>
      </c>
      <c r="K18" s="67">
        <v>1460993</v>
      </c>
      <c r="L18" s="79">
        <v>10330751</v>
      </c>
      <c r="M18" s="77">
        <v>42095</v>
      </c>
      <c r="N18" s="77">
        <v>42369</v>
      </c>
      <c r="O18" s="100">
        <v>18</v>
      </c>
      <c r="P18" s="67"/>
      <c r="Q18" s="42"/>
      <c r="R18" s="42"/>
      <c r="S18" s="42"/>
      <c r="T18" s="42"/>
    </row>
    <row r="19" spans="1:20" s="18" customFormat="1">
      <c r="A19" s="80"/>
      <c r="B19" s="33"/>
      <c r="C19" s="77"/>
      <c r="D19" s="67"/>
      <c r="E19" s="67"/>
      <c r="F19" s="78"/>
      <c r="G19" s="67"/>
      <c r="H19" s="67" t="s">
        <v>74</v>
      </c>
      <c r="I19" s="67" t="s">
        <v>75</v>
      </c>
      <c r="J19" s="67">
        <v>3</v>
      </c>
      <c r="K19" s="67">
        <v>1460993</v>
      </c>
      <c r="L19" s="79">
        <v>10330752</v>
      </c>
      <c r="M19" s="77">
        <v>42095</v>
      </c>
      <c r="N19" s="77">
        <v>42369</v>
      </c>
      <c r="O19" s="100">
        <v>3</v>
      </c>
      <c r="P19" s="67"/>
      <c r="Q19" s="42"/>
      <c r="R19" s="42"/>
      <c r="S19" s="42"/>
      <c r="T19" s="42"/>
    </row>
    <row r="20" spans="1:20" s="18" customFormat="1">
      <c r="A20" s="80"/>
      <c r="B20" s="33"/>
      <c r="C20" s="77"/>
      <c r="D20" s="67"/>
      <c r="E20" s="67"/>
      <c r="F20" s="78"/>
      <c r="G20" s="67"/>
      <c r="H20" s="67" t="s">
        <v>74</v>
      </c>
      <c r="I20" s="67" t="s">
        <v>76</v>
      </c>
      <c r="J20" s="67">
        <v>1</v>
      </c>
      <c r="K20" s="67">
        <v>1460993</v>
      </c>
      <c r="L20" s="79">
        <v>10436161</v>
      </c>
      <c r="M20" s="77">
        <v>42156</v>
      </c>
      <c r="N20" s="77">
        <v>42369</v>
      </c>
      <c r="O20" s="100">
        <v>1</v>
      </c>
      <c r="P20" s="67"/>
      <c r="Q20" s="42"/>
      <c r="R20" s="42"/>
      <c r="S20" s="42"/>
      <c r="T20" s="42"/>
    </row>
    <row r="21" spans="1:20" s="18" customFormat="1">
      <c r="A21" s="80"/>
      <c r="B21" s="33"/>
      <c r="C21" s="77"/>
      <c r="D21" s="67"/>
      <c r="E21" s="67"/>
      <c r="F21" s="78"/>
      <c r="G21" s="67"/>
      <c r="H21" s="67" t="s">
        <v>77</v>
      </c>
      <c r="I21" s="67" t="s">
        <v>78</v>
      </c>
      <c r="J21" s="67">
        <v>1</v>
      </c>
      <c r="K21" s="67">
        <v>1460993</v>
      </c>
      <c r="L21" s="79">
        <v>10158863</v>
      </c>
      <c r="M21" s="77">
        <v>42095</v>
      </c>
      <c r="N21" s="77">
        <v>42369</v>
      </c>
      <c r="O21" s="100">
        <v>1</v>
      </c>
      <c r="P21" s="67"/>
      <c r="Q21" s="42"/>
      <c r="R21" s="42"/>
      <c r="S21" s="42"/>
      <c r="T21" s="42"/>
    </row>
    <row r="22" spans="1:20" s="18" customFormat="1">
      <c r="A22" s="80"/>
      <c r="B22" s="33"/>
      <c r="C22" s="77"/>
      <c r="D22" s="67"/>
      <c r="E22" s="67"/>
      <c r="F22" s="78"/>
      <c r="G22" s="67"/>
      <c r="H22" s="67" t="s">
        <v>79</v>
      </c>
      <c r="I22" s="67" t="s">
        <v>80</v>
      </c>
      <c r="J22" s="67">
        <v>2</v>
      </c>
      <c r="K22" s="67">
        <v>1460993</v>
      </c>
      <c r="L22" s="79">
        <v>2452437</v>
      </c>
      <c r="M22" s="77">
        <v>42095</v>
      </c>
      <c r="N22" s="77">
        <v>42369</v>
      </c>
      <c r="O22" s="100"/>
      <c r="P22" s="67"/>
      <c r="Q22" s="42"/>
      <c r="R22" s="42"/>
      <c r="S22" s="42"/>
      <c r="T22" s="42"/>
    </row>
    <row r="23" spans="1:20" s="18" customFormat="1">
      <c r="A23" s="80"/>
      <c r="B23" s="33"/>
      <c r="C23" s="77"/>
      <c r="D23" s="67"/>
      <c r="E23" s="67"/>
      <c r="F23" s="78"/>
      <c r="G23" s="67"/>
      <c r="H23" s="67" t="s">
        <v>79</v>
      </c>
      <c r="I23" s="67" t="s">
        <v>80</v>
      </c>
      <c r="J23" s="67">
        <v>2</v>
      </c>
      <c r="K23" s="67">
        <v>1460993</v>
      </c>
      <c r="L23" s="79">
        <v>2988648</v>
      </c>
      <c r="M23" s="77">
        <v>42095</v>
      </c>
      <c r="N23" s="77">
        <v>42369</v>
      </c>
      <c r="O23" s="100"/>
      <c r="P23" s="67"/>
      <c r="Q23" s="42"/>
      <c r="R23" s="42"/>
      <c r="S23" s="42"/>
      <c r="T23" s="42"/>
    </row>
    <row r="24" spans="1:20" s="18" customFormat="1">
      <c r="A24" s="80"/>
      <c r="B24" s="33"/>
      <c r="C24" s="77"/>
      <c r="D24" s="67"/>
      <c r="E24" s="67"/>
      <c r="F24" s="78"/>
      <c r="G24" s="67"/>
      <c r="H24" s="67" t="s">
        <v>79</v>
      </c>
      <c r="I24" s="67" t="s">
        <v>80</v>
      </c>
      <c r="J24" s="67">
        <v>2</v>
      </c>
      <c r="K24" s="67">
        <v>1460993</v>
      </c>
      <c r="L24" s="79">
        <v>10145957</v>
      </c>
      <c r="M24" s="77">
        <v>42095</v>
      </c>
      <c r="N24" s="77">
        <v>42369</v>
      </c>
      <c r="O24" s="100"/>
      <c r="P24" s="67"/>
      <c r="Q24" s="42"/>
      <c r="R24" s="42"/>
      <c r="S24" s="42"/>
      <c r="T24" s="42"/>
    </row>
    <row r="25" spans="1:20" s="18" customFormat="1">
      <c r="A25" s="80"/>
      <c r="B25" s="33"/>
      <c r="C25" s="77"/>
      <c r="D25" s="67"/>
      <c r="E25" s="67"/>
      <c r="F25" s="78"/>
      <c r="G25" s="67"/>
      <c r="H25" s="67" t="s">
        <v>74</v>
      </c>
      <c r="I25" s="67" t="s">
        <v>75</v>
      </c>
      <c r="J25" s="67">
        <v>20</v>
      </c>
      <c r="K25" s="67">
        <v>1460993</v>
      </c>
      <c r="L25" s="79">
        <v>10644295</v>
      </c>
      <c r="M25" s="77">
        <v>42095</v>
      </c>
      <c r="N25" s="77">
        <v>43921</v>
      </c>
      <c r="O25" s="100">
        <v>20</v>
      </c>
      <c r="P25" s="67"/>
      <c r="Q25" s="42"/>
      <c r="R25" s="42"/>
      <c r="S25" s="42"/>
      <c r="T25" s="42"/>
    </row>
    <row r="26" spans="1:20" s="18" customFormat="1">
      <c r="B26" s="32"/>
      <c r="C26" s="55"/>
      <c r="D26" s="57"/>
      <c r="E26" s="57"/>
      <c r="F26" s="59"/>
      <c r="G26" s="57"/>
      <c r="H26" s="57" t="s">
        <v>79</v>
      </c>
      <c r="I26" s="57" t="s">
        <v>80</v>
      </c>
      <c r="J26" s="57">
        <v>6</v>
      </c>
      <c r="K26" s="57">
        <v>1460993</v>
      </c>
      <c r="L26" s="61">
        <v>10644295</v>
      </c>
      <c r="M26" s="55">
        <v>42095</v>
      </c>
      <c r="N26" s="55">
        <v>43921</v>
      </c>
      <c r="O26" s="101"/>
      <c r="P26" s="57"/>
      <c r="Q26" s="43"/>
      <c r="R26" s="43"/>
      <c r="S26" s="43"/>
      <c r="T26" s="43"/>
    </row>
    <row r="27" spans="1:20">
      <c r="B27" s="34">
        <v>75</v>
      </c>
      <c r="C27" s="87">
        <v>42083</v>
      </c>
      <c r="D27" s="89" t="s">
        <v>62</v>
      </c>
      <c r="E27" s="89" t="s">
        <v>62</v>
      </c>
      <c r="F27" s="68" t="s">
        <v>85</v>
      </c>
      <c r="G27" s="89" t="s">
        <v>61</v>
      </c>
      <c r="H27" s="89" t="s">
        <v>82</v>
      </c>
      <c r="I27" s="67" t="s">
        <v>86</v>
      </c>
      <c r="J27" s="81">
        <v>20</v>
      </c>
      <c r="K27" s="89">
        <v>1460993</v>
      </c>
      <c r="L27" s="89">
        <v>10644295</v>
      </c>
      <c r="M27" s="87">
        <v>42095</v>
      </c>
      <c r="N27" s="87">
        <v>43921</v>
      </c>
      <c r="O27" s="202">
        <v>20</v>
      </c>
      <c r="P27" s="51" t="s">
        <v>191</v>
      </c>
      <c r="Q27" s="38">
        <f>168000000+15480000</f>
        <v>183480000</v>
      </c>
      <c r="R27" s="38">
        <v>5040000</v>
      </c>
      <c r="S27" s="64">
        <f>90000000-5820000</f>
        <v>84180000</v>
      </c>
      <c r="T27" s="64">
        <f t="shared" ref="T27:T37" si="0">SUM(Q27:S27)</f>
        <v>272700000</v>
      </c>
    </row>
    <row r="28" spans="1:20">
      <c r="B28" s="32"/>
      <c r="C28" s="88"/>
      <c r="D28" s="90"/>
      <c r="E28" s="90"/>
      <c r="F28" s="70"/>
      <c r="G28" s="90"/>
      <c r="H28" s="90" t="s">
        <v>83</v>
      </c>
      <c r="I28" s="37" t="s">
        <v>84</v>
      </c>
      <c r="J28" s="84">
        <v>6</v>
      </c>
      <c r="K28" s="90">
        <v>1460993</v>
      </c>
      <c r="L28" s="90">
        <v>10644295</v>
      </c>
      <c r="M28" s="88">
        <v>42095</v>
      </c>
      <c r="N28" s="88">
        <v>43921</v>
      </c>
      <c r="O28" s="103"/>
      <c r="P28" s="53"/>
      <c r="Q28" s="40"/>
      <c r="R28" s="40"/>
      <c r="S28" s="66"/>
      <c r="T28" s="66"/>
    </row>
    <row r="29" spans="1:20">
      <c r="B29" s="34">
        <v>79</v>
      </c>
      <c r="C29" s="87">
        <v>42093</v>
      </c>
      <c r="D29" s="89" t="s">
        <v>39</v>
      </c>
      <c r="E29" s="89" t="s">
        <v>38</v>
      </c>
      <c r="F29" s="68" t="s">
        <v>87</v>
      </c>
      <c r="G29" s="89" t="s">
        <v>15</v>
      </c>
      <c r="H29" s="89" t="s">
        <v>82</v>
      </c>
      <c r="I29" s="35" t="s">
        <v>88</v>
      </c>
      <c r="J29" s="81">
        <v>15</v>
      </c>
      <c r="K29" s="89"/>
      <c r="L29" s="89"/>
      <c r="M29" s="87">
        <v>42095</v>
      </c>
      <c r="N29" s="87">
        <v>43921</v>
      </c>
      <c r="O29" s="202"/>
      <c r="P29" s="91" t="s">
        <v>190</v>
      </c>
      <c r="Q29" s="38">
        <v>388601000</v>
      </c>
      <c r="R29" s="64"/>
      <c r="S29" s="38"/>
      <c r="T29" s="64">
        <f t="shared" si="0"/>
        <v>388601000</v>
      </c>
    </row>
    <row r="30" spans="1:20">
      <c r="B30" s="32"/>
      <c r="C30" s="88"/>
      <c r="D30" s="90"/>
      <c r="E30" s="90"/>
      <c r="F30" s="70"/>
      <c r="G30" s="90"/>
      <c r="H30" s="90" t="s">
        <v>89</v>
      </c>
      <c r="I30" s="37" t="s">
        <v>90</v>
      </c>
      <c r="J30" s="84">
        <v>32</v>
      </c>
      <c r="K30" s="90"/>
      <c r="L30" s="90"/>
      <c r="M30" s="88"/>
      <c r="N30" s="88"/>
      <c r="O30" s="103"/>
      <c r="P30" s="63"/>
      <c r="Q30" s="40"/>
      <c r="R30" s="66"/>
      <c r="S30" s="40"/>
      <c r="T30" s="66"/>
    </row>
    <row r="31" spans="1:20">
      <c r="B31" s="28">
        <v>80</v>
      </c>
      <c r="C31" s="20">
        <v>42142</v>
      </c>
      <c r="D31" s="21" t="s">
        <v>16</v>
      </c>
      <c r="E31" s="21" t="s">
        <v>39</v>
      </c>
      <c r="F31" s="15" t="s">
        <v>165</v>
      </c>
      <c r="G31" s="21" t="s">
        <v>15</v>
      </c>
      <c r="H31" s="21" t="s">
        <v>91</v>
      </c>
      <c r="I31" s="21" t="s">
        <v>92</v>
      </c>
      <c r="J31" s="21">
        <v>16</v>
      </c>
      <c r="K31" s="21">
        <v>1057080</v>
      </c>
      <c r="L31" s="21">
        <v>10701587</v>
      </c>
      <c r="M31" s="20">
        <v>42200</v>
      </c>
      <c r="N31" s="20">
        <v>43295</v>
      </c>
      <c r="O31" s="104"/>
      <c r="P31" s="12"/>
      <c r="Q31" s="10">
        <v>66720000</v>
      </c>
      <c r="R31" s="10"/>
      <c r="S31" s="8"/>
      <c r="T31" s="13">
        <f t="shared" si="0"/>
        <v>66720000</v>
      </c>
    </row>
    <row r="32" spans="1:20">
      <c r="B32" s="30">
        <v>81</v>
      </c>
      <c r="C32" s="20">
        <v>42122</v>
      </c>
      <c r="D32" s="21" t="s">
        <v>62</v>
      </c>
      <c r="E32" s="21" t="s">
        <v>62</v>
      </c>
      <c r="F32" s="15" t="s">
        <v>134</v>
      </c>
      <c r="G32" s="21" t="s">
        <v>15</v>
      </c>
      <c r="H32" s="89" t="s">
        <v>82</v>
      </c>
      <c r="I32" s="35" t="s">
        <v>88</v>
      </c>
      <c r="J32" s="21">
        <v>1</v>
      </c>
      <c r="K32" s="21">
        <v>1460993</v>
      </c>
      <c r="L32" s="21">
        <v>10760934</v>
      </c>
      <c r="M32" s="20">
        <v>42217</v>
      </c>
      <c r="N32" s="20">
        <v>44043</v>
      </c>
      <c r="O32" s="104">
        <v>1</v>
      </c>
      <c r="P32" s="12"/>
      <c r="Q32" s="10">
        <v>8400000</v>
      </c>
      <c r="R32" s="10"/>
      <c r="S32" s="13">
        <v>4500000</v>
      </c>
      <c r="T32" s="13">
        <f t="shared" si="0"/>
        <v>12900000</v>
      </c>
    </row>
    <row r="33" spans="1:20" ht="33.950000000000003">
      <c r="B33" s="85">
        <v>82</v>
      </c>
      <c r="C33" s="54">
        <v>42153</v>
      </c>
      <c r="D33" s="56" t="s">
        <v>93</v>
      </c>
      <c r="E33" s="56" t="s">
        <v>94</v>
      </c>
      <c r="F33" s="58" t="s">
        <v>95</v>
      </c>
      <c r="G33" s="89" t="s">
        <v>15</v>
      </c>
      <c r="H33" s="89" t="s">
        <v>96</v>
      </c>
      <c r="I33" s="35" t="s">
        <v>97</v>
      </c>
      <c r="J33" s="81">
        <v>4</v>
      </c>
      <c r="K33" s="89">
        <v>1596892</v>
      </c>
      <c r="L33" s="89">
        <v>10708430</v>
      </c>
      <c r="M33" s="87">
        <v>42156</v>
      </c>
      <c r="N33" s="87">
        <v>43616</v>
      </c>
      <c r="O33" s="202">
        <v>4</v>
      </c>
      <c r="P33" s="91" t="s">
        <v>109</v>
      </c>
      <c r="Q33" s="38">
        <v>151460000</v>
      </c>
      <c r="R33" s="64"/>
      <c r="S33" s="38">
        <v>8540000</v>
      </c>
      <c r="T33" s="64">
        <f t="shared" si="0"/>
        <v>160000000</v>
      </c>
    </row>
    <row r="34" spans="1:20" ht="33.950000000000003">
      <c r="B34" s="25"/>
      <c r="C34" s="77"/>
      <c r="D34" s="67"/>
      <c r="E34" s="67"/>
      <c r="F34" s="78"/>
      <c r="G34" s="200"/>
      <c r="H34" s="200" t="s">
        <v>98</v>
      </c>
      <c r="I34" s="36" t="s">
        <v>99</v>
      </c>
      <c r="J34" s="82">
        <v>4</v>
      </c>
      <c r="K34" s="200">
        <v>1596892</v>
      </c>
      <c r="L34" s="200">
        <v>10708430</v>
      </c>
      <c r="M34" s="49">
        <v>42156</v>
      </c>
      <c r="N34" s="49">
        <v>43616</v>
      </c>
      <c r="O34" s="203">
        <v>4</v>
      </c>
      <c r="P34" s="92"/>
      <c r="Q34" s="39"/>
      <c r="R34" s="65"/>
      <c r="S34" s="39"/>
      <c r="T34" s="65"/>
    </row>
    <row r="35" spans="1:20">
      <c r="B35" s="25"/>
      <c r="C35" s="77"/>
      <c r="D35" s="67"/>
      <c r="E35" s="67"/>
      <c r="F35" s="78"/>
      <c r="G35" s="200"/>
      <c r="H35" s="200" t="s">
        <v>100</v>
      </c>
      <c r="I35" s="36" t="s">
        <v>101</v>
      </c>
      <c r="J35" s="82">
        <v>1</v>
      </c>
      <c r="K35" s="200">
        <v>1596892</v>
      </c>
      <c r="L35" s="200">
        <v>10708430</v>
      </c>
      <c r="M35" s="49">
        <v>42156</v>
      </c>
      <c r="N35" s="49">
        <v>43616</v>
      </c>
      <c r="O35" s="203"/>
      <c r="P35" s="92"/>
      <c r="Q35" s="39"/>
      <c r="R35" s="65"/>
      <c r="S35" s="39"/>
      <c r="T35" s="65"/>
    </row>
    <row r="36" spans="1:20">
      <c r="B36" s="25"/>
      <c r="C36" s="77"/>
      <c r="D36" s="67"/>
      <c r="E36" s="67"/>
      <c r="F36" s="78"/>
      <c r="G36" s="200"/>
      <c r="H36" s="200" t="s">
        <v>192</v>
      </c>
      <c r="I36" s="36" t="s">
        <v>193</v>
      </c>
      <c r="J36" s="82">
        <v>20</v>
      </c>
      <c r="K36" s="200"/>
      <c r="L36" s="200"/>
      <c r="M36" s="49"/>
      <c r="N36" s="49"/>
      <c r="O36" s="203"/>
      <c r="P36" s="92"/>
      <c r="Q36" s="39"/>
      <c r="R36" s="65"/>
      <c r="S36" s="39"/>
      <c r="T36" s="65"/>
    </row>
    <row r="37" spans="1:20">
      <c r="B37" s="85">
        <v>83</v>
      </c>
      <c r="C37" s="54">
        <v>42153</v>
      </c>
      <c r="D37" s="56" t="s">
        <v>93</v>
      </c>
      <c r="E37" s="56" t="s">
        <v>94</v>
      </c>
      <c r="F37" s="58" t="s">
        <v>117</v>
      </c>
      <c r="G37" s="89" t="s">
        <v>15</v>
      </c>
      <c r="H37" s="89" t="s">
        <v>91</v>
      </c>
      <c r="I37" s="89" t="s">
        <v>102</v>
      </c>
      <c r="J37" s="35">
        <v>8</v>
      </c>
      <c r="K37" s="89">
        <v>1596892</v>
      </c>
      <c r="L37" s="89">
        <v>10708419</v>
      </c>
      <c r="M37" s="87">
        <v>42156</v>
      </c>
      <c r="N37" s="87">
        <v>42521</v>
      </c>
      <c r="O37" s="202"/>
      <c r="P37" s="92"/>
      <c r="Q37" s="38">
        <v>29680000</v>
      </c>
      <c r="R37" s="38"/>
      <c r="S37" s="64">
        <v>3600000</v>
      </c>
      <c r="T37" s="64">
        <f t="shared" si="0"/>
        <v>33280000</v>
      </c>
    </row>
    <row r="38" spans="1:20">
      <c r="B38" s="86"/>
      <c r="C38" s="55"/>
      <c r="D38" s="57"/>
      <c r="E38" s="57"/>
      <c r="F38" s="59"/>
      <c r="G38" s="90"/>
      <c r="H38" s="90" t="s">
        <v>91</v>
      </c>
      <c r="I38" s="37" t="s">
        <v>103</v>
      </c>
      <c r="J38" s="37">
        <v>3</v>
      </c>
      <c r="K38" s="90">
        <v>1596892</v>
      </c>
      <c r="L38" s="90">
        <v>10708419</v>
      </c>
      <c r="M38" s="88">
        <v>42156</v>
      </c>
      <c r="N38" s="88">
        <v>43616</v>
      </c>
      <c r="O38" s="103">
        <v>3</v>
      </c>
      <c r="P38" s="93"/>
      <c r="Q38" s="40"/>
      <c r="R38" s="40"/>
      <c r="S38" s="66"/>
      <c r="T38" s="66"/>
    </row>
    <row r="39" spans="1:20">
      <c r="A39" s="2" t="s">
        <v>160</v>
      </c>
      <c r="B39" s="30">
        <v>84</v>
      </c>
      <c r="C39" s="94">
        <v>42156</v>
      </c>
      <c r="D39" s="95" t="s">
        <v>62</v>
      </c>
      <c r="E39" s="16" t="s">
        <v>62</v>
      </c>
      <c r="F39" s="96" t="s">
        <v>162</v>
      </c>
      <c r="G39" s="21" t="s">
        <v>15</v>
      </c>
      <c r="H39" s="21" t="s">
        <v>161</v>
      </c>
      <c r="I39" s="7" t="s">
        <v>104</v>
      </c>
      <c r="J39" s="5">
        <v>3</v>
      </c>
      <c r="K39" s="21">
        <v>60009728</v>
      </c>
      <c r="L39" s="21">
        <v>10785282</v>
      </c>
      <c r="M39" s="20">
        <v>42278</v>
      </c>
      <c r="N39" s="20">
        <v>44104</v>
      </c>
      <c r="O39" s="104">
        <v>3</v>
      </c>
      <c r="P39" s="9" t="s">
        <v>110</v>
      </c>
      <c r="Q39" s="10">
        <v>15510000</v>
      </c>
      <c r="R39" s="13"/>
      <c r="S39" s="10">
        <v>13500000</v>
      </c>
      <c r="T39" s="13">
        <f>SUM(Q39:S39)-10000</f>
        <v>29000000</v>
      </c>
    </row>
    <row r="40" spans="1:20">
      <c r="B40" s="28">
        <v>89</v>
      </c>
      <c r="C40" s="20">
        <v>42166</v>
      </c>
      <c r="D40" s="21" t="s">
        <v>121</v>
      </c>
      <c r="E40" s="21" t="s">
        <v>122</v>
      </c>
      <c r="F40" s="15" t="s">
        <v>123</v>
      </c>
      <c r="G40" s="21" t="s">
        <v>15</v>
      </c>
      <c r="H40" s="21" t="s">
        <v>60</v>
      </c>
      <c r="I40" s="21" t="s">
        <v>107</v>
      </c>
      <c r="J40" s="21">
        <v>1</v>
      </c>
      <c r="K40" s="21">
        <v>5592832</v>
      </c>
      <c r="L40" s="21">
        <v>10749625</v>
      </c>
      <c r="M40" s="20">
        <v>42217</v>
      </c>
      <c r="N40" s="20">
        <v>43312</v>
      </c>
      <c r="O40" s="104">
        <v>1</v>
      </c>
      <c r="P40" s="12" t="s">
        <v>194</v>
      </c>
      <c r="Q40" s="10">
        <v>5600000</v>
      </c>
      <c r="R40" s="10">
        <v>7000000</v>
      </c>
      <c r="S40" s="13">
        <v>9000000</v>
      </c>
      <c r="T40" s="13">
        <f>SUM(Q40:S40)</f>
        <v>21600000</v>
      </c>
    </row>
    <row r="41" spans="1:20">
      <c r="B41" s="30">
        <v>92</v>
      </c>
      <c r="C41" s="20">
        <v>42178</v>
      </c>
      <c r="D41" s="21" t="s">
        <v>93</v>
      </c>
      <c r="E41" s="21" t="s">
        <v>94</v>
      </c>
      <c r="F41" s="15" t="s">
        <v>116</v>
      </c>
      <c r="G41" s="21" t="s">
        <v>15</v>
      </c>
      <c r="H41" s="21" t="s">
        <v>91</v>
      </c>
      <c r="I41" s="21" t="s">
        <v>118</v>
      </c>
      <c r="J41" s="21">
        <v>2</v>
      </c>
      <c r="K41" s="21">
        <v>1596892</v>
      </c>
      <c r="L41" s="21">
        <v>10727085</v>
      </c>
      <c r="M41" s="20">
        <v>42180</v>
      </c>
      <c r="N41" s="20">
        <v>43640</v>
      </c>
      <c r="O41" s="104"/>
      <c r="P41" s="12"/>
      <c r="Q41" s="10">
        <v>11200000</v>
      </c>
      <c r="R41" s="10"/>
      <c r="S41" s="13"/>
      <c r="T41" s="13">
        <f>SUM(Q41:S41)</f>
        <v>11200000</v>
      </c>
    </row>
    <row r="42" spans="1:20">
      <c r="B42" s="85">
        <v>137</v>
      </c>
      <c r="C42" s="87">
        <v>42492</v>
      </c>
      <c r="D42" s="89" t="s">
        <v>231</v>
      </c>
      <c r="E42" s="89" t="s">
        <v>232</v>
      </c>
      <c r="F42" s="68" t="s">
        <v>310</v>
      </c>
      <c r="G42" s="89" t="s">
        <v>61</v>
      </c>
      <c r="H42" s="89" t="s">
        <v>235</v>
      </c>
      <c r="I42" s="89" t="s">
        <v>236</v>
      </c>
      <c r="J42" s="89">
        <v>1</v>
      </c>
      <c r="K42" s="89">
        <v>1338707</v>
      </c>
      <c r="L42" s="89">
        <v>10977525</v>
      </c>
      <c r="M42" s="87">
        <v>42491</v>
      </c>
      <c r="N42" s="87">
        <v>43220</v>
      </c>
      <c r="O42" s="202">
        <v>1</v>
      </c>
      <c r="P42" s="51"/>
      <c r="Q42" s="38">
        <v>78000000</v>
      </c>
      <c r="R42" s="38"/>
      <c r="S42" s="64"/>
      <c r="T42" s="64">
        <f>SUM(Q42:S42)</f>
        <v>78000000</v>
      </c>
    </row>
    <row r="43" spans="1:20">
      <c r="B43" s="25"/>
      <c r="C43" s="49"/>
      <c r="D43" s="200"/>
      <c r="E43" s="200"/>
      <c r="F43" s="69"/>
      <c r="G43" s="200"/>
      <c r="H43" s="200" t="s">
        <v>146</v>
      </c>
      <c r="I43" s="200" t="s">
        <v>234</v>
      </c>
      <c r="J43" s="200">
        <v>1</v>
      </c>
      <c r="K43" s="200">
        <v>1338707</v>
      </c>
      <c r="L43" s="200">
        <v>10977525</v>
      </c>
      <c r="M43" s="49">
        <v>42491</v>
      </c>
      <c r="N43" s="49">
        <v>43220</v>
      </c>
      <c r="O43" s="203">
        <v>1</v>
      </c>
      <c r="P43" s="52"/>
      <c r="Q43" s="39"/>
      <c r="R43" s="39"/>
      <c r="S43" s="65"/>
      <c r="T43" s="65"/>
    </row>
    <row r="44" spans="1:20">
      <c r="B44" s="28">
        <v>143</v>
      </c>
      <c r="C44" s="20">
        <v>42572</v>
      </c>
      <c r="D44" s="21" t="s">
        <v>255</v>
      </c>
      <c r="E44" s="21" t="s">
        <v>255</v>
      </c>
      <c r="F44" s="15" t="s">
        <v>256</v>
      </c>
      <c r="G44" s="21" t="s">
        <v>15</v>
      </c>
      <c r="H44" s="21" t="s">
        <v>258</v>
      </c>
      <c r="I44" s="21" t="s">
        <v>259</v>
      </c>
      <c r="J44" s="21">
        <v>1</v>
      </c>
      <c r="K44" s="21">
        <v>5510209</v>
      </c>
      <c r="L44" s="21">
        <v>11033421</v>
      </c>
      <c r="M44" s="20">
        <v>42583</v>
      </c>
      <c r="N44" s="20">
        <v>43677</v>
      </c>
      <c r="O44" s="104"/>
      <c r="P44" s="12"/>
      <c r="Q44" s="10">
        <v>2900000</v>
      </c>
      <c r="R44" s="10"/>
      <c r="S44" s="13"/>
      <c r="T44" s="64">
        <f>SUM(Q44:S44)</f>
        <v>2900000</v>
      </c>
    </row>
    <row r="45" spans="1:20">
      <c r="B45" s="85">
        <v>154</v>
      </c>
      <c r="C45" s="87">
        <v>42619</v>
      </c>
      <c r="D45" s="89" t="s">
        <v>291</v>
      </c>
      <c r="E45" s="89" t="s">
        <v>292</v>
      </c>
      <c r="F45" s="68" t="s">
        <v>293</v>
      </c>
      <c r="G45" s="89" t="s">
        <v>15</v>
      </c>
      <c r="H45" s="89" t="s">
        <v>161</v>
      </c>
      <c r="I45" s="89" t="s">
        <v>277</v>
      </c>
      <c r="J45" s="89">
        <v>4</v>
      </c>
      <c r="K45" s="89">
        <v>5634651</v>
      </c>
      <c r="L45" s="89">
        <v>11277888</v>
      </c>
      <c r="M45" s="87">
        <v>42758</v>
      </c>
      <c r="N45" s="87">
        <v>43122</v>
      </c>
      <c r="O45" s="202"/>
      <c r="P45" s="51"/>
      <c r="Q45" s="38">
        <v>7200000</v>
      </c>
      <c r="R45" s="38"/>
      <c r="S45" s="64">
        <v>2700000</v>
      </c>
      <c r="T45" s="64">
        <f>SUM(Q45:S45)</f>
        <v>9900000</v>
      </c>
    </row>
    <row r="46" spans="1:20">
      <c r="B46" s="86"/>
      <c r="C46" s="88"/>
      <c r="D46" s="90"/>
      <c r="E46" s="90"/>
      <c r="F46" s="70"/>
      <c r="G46" s="90"/>
      <c r="H46" s="90" t="s">
        <v>166</v>
      </c>
      <c r="I46" s="90" t="s">
        <v>296</v>
      </c>
      <c r="J46" s="90">
        <v>4</v>
      </c>
      <c r="K46" s="90">
        <v>5634651</v>
      </c>
      <c r="L46" s="90">
        <v>11277888</v>
      </c>
      <c r="M46" s="88">
        <v>42758</v>
      </c>
      <c r="N46" s="88">
        <v>43122</v>
      </c>
      <c r="O46" s="103">
        <v>4</v>
      </c>
      <c r="P46" s="53"/>
      <c r="Q46" s="40"/>
      <c r="R46" s="40"/>
      <c r="S46" s="66"/>
      <c r="T46" s="66"/>
    </row>
    <row r="47" spans="1:20">
      <c r="B47" s="85">
        <v>171</v>
      </c>
      <c r="C47" s="87">
        <v>42734</v>
      </c>
      <c r="D47" s="89" t="s">
        <v>357</v>
      </c>
      <c r="E47" s="89" t="s">
        <v>356</v>
      </c>
      <c r="F47" s="68" t="s">
        <v>365</v>
      </c>
      <c r="G47" s="89" t="s">
        <v>15</v>
      </c>
      <c r="H47" s="56" t="s">
        <v>367</v>
      </c>
      <c r="I47" s="56" t="s">
        <v>368</v>
      </c>
      <c r="J47" s="56">
        <v>5</v>
      </c>
      <c r="K47" s="89">
        <v>5839295</v>
      </c>
      <c r="L47" s="89">
        <v>11245650</v>
      </c>
      <c r="M47" s="87">
        <v>42736</v>
      </c>
      <c r="N47" s="87">
        <v>43465</v>
      </c>
      <c r="O47" s="202">
        <v>5</v>
      </c>
      <c r="P47" s="51"/>
      <c r="Q47" s="38">
        <v>63438000</v>
      </c>
      <c r="R47" s="38"/>
      <c r="S47" s="64">
        <v>49632000</v>
      </c>
      <c r="T47" s="64">
        <f>SUM(Q47:S47)</f>
        <v>113070000</v>
      </c>
    </row>
    <row r="48" spans="1:20">
      <c r="B48" s="86"/>
      <c r="C48" s="88"/>
      <c r="D48" s="90"/>
      <c r="E48" s="90"/>
      <c r="F48" s="70"/>
      <c r="G48" s="90"/>
      <c r="H48" s="57" t="s">
        <v>369</v>
      </c>
      <c r="I48" s="67" t="s">
        <v>370</v>
      </c>
      <c r="J48" s="57">
        <v>2</v>
      </c>
      <c r="K48" s="90">
        <v>5839295</v>
      </c>
      <c r="L48" s="90">
        <v>11245650</v>
      </c>
      <c r="M48" s="88">
        <v>42736</v>
      </c>
      <c r="N48" s="88">
        <v>43465</v>
      </c>
      <c r="O48" s="103">
        <v>2</v>
      </c>
      <c r="P48" s="53"/>
      <c r="Q48" s="40"/>
      <c r="R48" s="40"/>
      <c r="S48" s="66"/>
      <c r="T48" s="66"/>
    </row>
    <row r="49" spans="2:20">
      <c r="B49" s="85">
        <v>179</v>
      </c>
      <c r="C49" s="87">
        <v>42774</v>
      </c>
      <c r="D49" s="89" t="s">
        <v>357</v>
      </c>
      <c r="E49" s="89" t="s">
        <v>356</v>
      </c>
      <c r="F49" s="68" t="s">
        <v>388</v>
      </c>
      <c r="G49" s="89" t="s">
        <v>15</v>
      </c>
      <c r="H49" s="56" t="s">
        <v>367</v>
      </c>
      <c r="I49" s="56" t="s">
        <v>368</v>
      </c>
      <c r="J49" s="56">
        <v>1</v>
      </c>
      <c r="K49" s="89">
        <v>5839295</v>
      </c>
      <c r="L49" s="89">
        <v>11304495</v>
      </c>
      <c r="M49" s="87">
        <v>42781</v>
      </c>
      <c r="N49" s="87">
        <v>43465</v>
      </c>
      <c r="O49" s="202">
        <v>1</v>
      </c>
      <c r="P49" s="51"/>
      <c r="Q49" s="38">
        <v>16490000</v>
      </c>
      <c r="R49" s="38"/>
      <c r="S49" s="64">
        <v>18048000</v>
      </c>
      <c r="T49" s="64">
        <f>SUM(Q49:S49)</f>
        <v>34538000</v>
      </c>
    </row>
    <row r="50" spans="2:20">
      <c r="B50" s="86"/>
      <c r="C50" s="88"/>
      <c r="D50" s="90"/>
      <c r="E50" s="90"/>
      <c r="F50" s="70"/>
      <c r="G50" s="90"/>
      <c r="H50" s="57" t="s">
        <v>391</v>
      </c>
      <c r="I50" s="67" t="s">
        <v>392</v>
      </c>
      <c r="J50" s="57">
        <v>2</v>
      </c>
      <c r="K50" s="90">
        <v>5839295</v>
      </c>
      <c r="L50" s="90">
        <v>11304495</v>
      </c>
      <c r="M50" s="88">
        <v>42781</v>
      </c>
      <c r="N50" s="88">
        <v>43465</v>
      </c>
      <c r="O50" s="103">
        <v>2</v>
      </c>
      <c r="P50" s="53"/>
      <c r="Q50" s="40"/>
      <c r="R50" s="40"/>
      <c r="S50" s="66"/>
      <c r="T50" s="66"/>
    </row>
    <row r="51" spans="2:20">
      <c r="B51" s="85">
        <v>202</v>
      </c>
      <c r="C51" s="87">
        <v>42912</v>
      </c>
      <c r="D51" s="89" t="s">
        <v>519</v>
      </c>
      <c r="E51" s="89" t="s">
        <v>520</v>
      </c>
      <c r="F51" s="68" t="s">
        <v>527</v>
      </c>
      <c r="G51" s="89" t="s">
        <v>15</v>
      </c>
      <c r="H51" s="89" t="s">
        <v>161</v>
      </c>
      <c r="I51" s="56" t="s">
        <v>277</v>
      </c>
      <c r="J51" s="89">
        <v>4</v>
      </c>
      <c r="K51" s="89">
        <v>5377103</v>
      </c>
      <c r="L51" s="89">
        <v>11433614</v>
      </c>
      <c r="M51" s="87">
        <v>42917</v>
      </c>
      <c r="N51" s="87">
        <v>43281</v>
      </c>
      <c r="O51" s="202"/>
      <c r="P51" s="51" t="s">
        <v>529</v>
      </c>
      <c r="Q51" s="38">
        <v>31200000</v>
      </c>
      <c r="R51" s="38"/>
      <c r="S51" s="64"/>
      <c r="T51" s="64">
        <f t="shared" ref="T51:T53" si="1">SUM(Q51:S51)</f>
        <v>31200000</v>
      </c>
    </row>
    <row r="52" spans="2:20">
      <c r="B52" s="86"/>
      <c r="C52" s="88"/>
      <c r="D52" s="90"/>
      <c r="E52" s="90"/>
      <c r="F52" s="70"/>
      <c r="G52" s="90"/>
      <c r="H52" s="90" t="s">
        <v>522</v>
      </c>
      <c r="I52" s="90" t="s">
        <v>316</v>
      </c>
      <c r="J52" s="90">
        <v>3</v>
      </c>
      <c r="K52" s="90">
        <v>5977210</v>
      </c>
      <c r="L52" s="90">
        <v>11433689</v>
      </c>
      <c r="M52" s="88">
        <v>42917</v>
      </c>
      <c r="N52" s="88">
        <v>43281</v>
      </c>
      <c r="O52" s="103">
        <v>3</v>
      </c>
      <c r="P52" s="53" t="s">
        <v>528</v>
      </c>
      <c r="Q52" s="40"/>
      <c r="R52" s="40"/>
      <c r="S52" s="66"/>
      <c r="T52" s="66"/>
    </row>
    <row r="53" spans="2:20">
      <c r="B53" s="28">
        <v>204</v>
      </c>
      <c r="C53" s="20">
        <v>42935</v>
      </c>
      <c r="D53" s="21" t="s">
        <v>454</v>
      </c>
      <c r="E53" s="21" t="s">
        <v>454</v>
      </c>
      <c r="F53" s="15" t="s">
        <v>540</v>
      </c>
      <c r="G53" s="21" t="s">
        <v>15</v>
      </c>
      <c r="H53" s="21" t="s">
        <v>146</v>
      </c>
      <c r="I53" s="21" t="s">
        <v>277</v>
      </c>
      <c r="J53" s="21">
        <v>3</v>
      </c>
      <c r="K53" s="21"/>
      <c r="L53" s="21"/>
      <c r="M53" s="20"/>
      <c r="N53" s="20"/>
      <c r="O53" s="104">
        <v>2</v>
      </c>
      <c r="P53" s="12"/>
      <c r="Q53" s="10">
        <v>3735000</v>
      </c>
      <c r="R53" s="10"/>
      <c r="S53" s="13">
        <v>2760000</v>
      </c>
      <c r="T53" s="64">
        <f t="shared" si="1"/>
        <v>6495000</v>
      </c>
    </row>
    <row r="54" spans="2:20">
      <c r="B54" s="85">
        <v>208</v>
      </c>
      <c r="C54" s="87">
        <v>42947</v>
      </c>
      <c r="D54" s="89" t="s">
        <v>357</v>
      </c>
      <c r="E54" s="89" t="s">
        <v>560</v>
      </c>
      <c r="F54" s="68" t="s">
        <v>561</v>
      </c>
      <c r="G54" s="89" t="s">
        <v>15</v>
      </c>
      <c r="H54" s="89" t="s">
        <v>563</v>
      </c>
      <c r="I54" s="89" t="s">
        <v>564</v>
      </c>
      <c r="J54" s="89">
        <v>4</v>
      </c>
      <c r="K54" s="89"/>
      <c r="L54" s="89"/>
      <c r="M54" s="87"/>
      <c r="N54" s="87"/>
      <c r="O54" s="202">
        <v>8</v>
      </c>
      <c r="P54" s="51"/>
      <c r="Q54" s="38">
        <v>3040000</v>
      </c>
      <c r="R54" s="38"/>
      <c r="S54" s="64">
        <v>11200000</v>
      </c>
      <c r="T54" s="64">
        <f>SUM(Q54:S54)-240000</f>
        <v>14000000</v>
      </c>
    </row>
    <row r="55" spans="2:20">
      <c r="B55" s="28">
        <v>210</v>
      </c>
      <c r="C55" s="20">
        <v>42940</v>
      </c>
      <c r="D55" s="21" t="s">
        <v>357</v>
      </c>
      <c r="E55" s="21" t="s">
        <v>356</v>
      </c>
      <c r="F55" s="15" t="s">
        <v>574</v>
      </c>
      <c r="G55" s="21" t="s">
        <v>15</v>
      </c>
      <c r="H55" s="21" t="s">
        <v>575</v>
      </c>
      <c r="I55" s="21" t="s">
        <v>576</v>
      </c>
      <c r="J55" s="21">
        <v>1</v>
      </c>
      <c r="K55" s="21">
        <v>5839295</v>
      </c>
      <c r="L55" s="21">
        <v>11467858</v>
      </c>
      <c r="M55" s="20">
        <v>42940</v>
      </c>
      <c r="N55" s="20">
        <v>43465</v>
      </c>
      <c r="O55" s="104">
        <v>1</v>
      </c>
      <c r="P55" s="12"/>
      <c r="Q55" s="10">
        <v>5250000</v>
      </c>
      <c r="R55" s="10"/>
      <c r="S55" s="13">
        <v>3800000</v>
      </c>
      <c r="T55" s="64">
        <f>SUM(Q55:S55)</f>
        <v>9050000</v>
      </c>
    </row>
    <row r="56" spans="2:20">
      <c r="B56" s="28">
        <v>211</v>
      </c>
      <c r="C56" s="20">
        <v>42971</v>
      </c>
      <c r="D56" s="21" t="s">
        <v>573</v>
      </c>
      <c r="E56" s="21" t="s">
        <v>312</v>
      </c>
      <c r="F56" s="15" t="s">
        <v>571</v>
      </c>
      <c r="G56" s="21" t="s">
        <v>61</v>
      </c>
      <c r="H56" s="89" t="s">
        <v>278</v>
      </c>
      <c r="I56" s="200" t="s">
        <v>214</v>
      </c>
      <c r="J56" s="89">
        <v>2</v>
      </c>
      <c r="K56" s="89">
        <v>5739017</v>
      </c>
      <c r="L56" s="89">
        <v>11059132</v>
      </c>
      <c r="M56" s="116">
        <v>42963</v>
      </c>
      <c r="N56" s="116">
        <v>43327</v>
      </c>
      <c r="O56" s="202">
        <v>2</v>
      </c>
      <c r="P56" s="12"/>
      <c r="Q56" s="10">
        <v>10000000</v>
      </c>
      <c r="R56" s="10"/>
      <c r="S56" s="13">
        <v>7000000</v>
      </c>
      <c r="T56" s="64">
        <f>SUM(Q56:S56)</f>
        <v>17000000</v>
      </c>
    </row>
    <row r="57" spans="2:20">
      <c r="B57" s="85">
        <v>224</v>
      </c>
      <c r="C57" s="87">
        <v>43070</v>
      </c>
      <c r="D57" s="89" t="s">
        <v>317</v>
      </c>
      <c r="E57" s="89" t="s">
        <v>317</v>
      </c>
      <c r="F57" s="68" t="s">
        <v>661</v>
      </c>
      <c r="G57" s="89"/>
      <c r="H57" s="89" t="s">
        <v>674</v>
      </c>
      <c r="I57" s="89" t="s">
        <v>793</v>
      </c>
      <c r="J57" s="89">
        <v>20</v>
      </c>
      <c r="K57" s="89">
        <v>5633767</v>
      </c>
      <c r="L57" s="89">
        <v>11310733</v>
      </c>
      <c r="M57" s="87">
        <v>43101</v>
      </c>
      <c r="N57" s="87">
        <v>43465</v>
      </c>
      <c r="O57" s="202"/>
      <c r="P57" s="51"/>
      <c r="Q57" s="38"/>
      <c r="R57" s="38"/>
      <c r="S57" s="64"/>
      <c r="T57" s="64">
        <v>380000000</v>
      </c>
    </row>
    <row r="58" spans="2:20">
      <c r="B58" s="25"/>
      <c r="C58" s="49"/>
      <c r="D58" s="200"/>
      <c r="E58" s="200"/>
      <c r="F58" s="69"/>
      <c r="G58" s="200"/>
      <c r="H58" s="200" t="s">
        <v>675</v>
      </c>
      <c r="I58" s="200" t="s">
        <v>794</v>
      </c>
      <c r="J58" s="200">
        <v>4</v>
      </c>
      <c r="K58" s="200">
        <v>5633767</v>
      </c>
      <c r="L58" s="200">
        <v>11310733</v>
      </c>
      <c r="M58" s="49">
        <v>43101</v>
      </c>
      <c r="N58" s="49">
        <v>43465</v>
      </c>
      <c r="O58" s="203"/>
      <c r="P58" s="52"/>
      <c r="Q58" s="39"/>
      <c r="R58" s="39"/>
      <c r="S58" s="65"/>
      <c r="T58" s="65"/>
    </row>
    <row r="59" spans="2:20">
      <c r="B59" s="25"/>
      <c r="C59" s="49"/>
      <c r="D59" s="200"/>
      <c r="E59" s="200"/>
      <c r="F59" s="69"/>
      <c r="G59" s="200"/>
      <c r="H59" s="200" t="s">
        <v>676</v>
      </c>
      <c r="I59" s="200" t="s">
        <v>795</v>
      </c>
      <c r="J59" s="200">
        <v>1</v>
      </c>
      <c r="K59" s="200">
        <v>5633767</v>
      </c>
      <c r="L59" s="200">
        <v>11216597</v>
      </c>
      <c r="M59" s="49">
        <v>43101</v>
      </c>
      <c r="N59" s="49">
        <v>43465</v>
      </c>
      <c r="O59" s="203"/>
      <c r="P59" s="52"/>
      <c r="Q59" s="39"/>
      <c r="R59" s="39"/>
      <c r="S59" s="65"/>
      <c r="T59" s="65"/>
    </row>
    <row r="60" spans="2:20">
      <c r="B60" s="25"/>
      <c r="C60" s="49"/>
      <c r="D60" s="200"/>
      <c r="E60" s="200"/>
      <c r="F60" s="69"/>
      <c r="G60" s="200"/>
      <c r="H60" s="200" t="s">
        <v>677</v>
      </c>
      <c r="I60" s="200" t="s">
        <v>767</v>
      </c>
      <c r="J60" s="200">
        <v>12</v>
      </c>
      <c r="K60" s="200">
        <v>5633767</v>
      </c>
      <c r="L60" s="200">
        <v>11073426</v>
      </c>
      <c r="M60" s="49">
        <v>43035</v>
      </c>
      <c r="N60" s="49">
        <v>43465</v>
      </c>
      <c r="O60" s="203"/>
      <c r="P60" s="52"/>
      <c r="Q60" s="39"/>
      <c r="R60" s="39"/>
      <c r="S60" s="65"/>
      <c r="T60" s="65"/>
    </row>
    <row r="61" spans="2:20">
      <c r="B61" s="85">
        <v>225</v>
      </c>
      <c r="C61" s="87">
        <v>43073</v>
      </c>
      <c r="D61" s="89" t="s">
        <v>255</v>
      </c>
      <c r="E61" s="89" t="s">
        <v>255</v>
      </c>
      <c r="F61" s="68" t="s">
        <v>665</v>
      </c>
      <c r="G61" s="89" t="s">
        <v>61</v>
      </c>
      <c r="H61" s="89" t="s">
        <v>161</v>
      </c>
      <c r="I61" s="89" t="s">
        <v>886</v>
      </c>
      <c r="J61" s="89">
        <v>17</v>
      </c>
      <c r="K61" s="89"/>
      <c r="L61" s="89"/>
      <c r="M61" s="87"/>
      <c r="N61" s="87"/>
      <c r="O61" s="202"/>
      <c r="P61" s="51" t="s">
        <v>668</v>
      </c>
      <c r="Q61" s="38">
        <v>98070000</v>
      </c>
      <c r="R61" s="38">
        <v>39000000</v>
      </c>
      <c r="S61" s="64">
        <f>72720000-11790000</f>
        <v>60930000</v>
      </c>
      <c r="T61" s="64">
        <f>SUM(Q61:S61)</f>
        <v>198000000</v>
      </c>
    </row>
    <row r="62" spans="2:20">
      <c r="B62" s="25"/>
      <c r="C62" s="49"/>
      <c r="D62" s="200"/>
      <c r="E62" s="200"/>
      <c r="F62" s="69"/>
      <c r="G62" s="200"/>
      <c r="H62" s="200" t="s">
        <v>91</v>
      </c>
      <c r="I62" s="200" t="s">
        <v>515</v>
      </c>
      <c r="J62" s="200">
        <v>6</v>
      </c>
      <c r="K62" s="200"/>
      <c r="L62" s="200"/>
      <c r="M62" s="49"/>
      <c r="N62" s="49"/>
      <c r="O62" s="203"/>
      <c r="P62" s="52"/>
      <c r="Q62" s="39"/>
      <c r="R62" s="39"/>
      <c r="S62" s="65"/>
      <c r="T62" s="65"/>
    </row>
    <row r="63" spans="2:20">
      <c r="B63" s="25"/>
      <c r="C63" s="49"/>
      <c r="D63" s="200"/>
      <c r="E63" s="200"/>
      <c r="F63" s="69"/>
      <c r="G63" s="200"/>
      <c r="H63" s="200" t="s">
        <v>887</v>
      </c>
      <c r="I63" s="200" t="s">
        <v>892</v>
      </c>
      <c r="J63" s="200">
        <v>2</v>
      </c>
      <c r="K63" s="200"/>
      <c r="L63" s="200"/>
      <c r="M63" s="49"/>
      <c r="N63" s="49"/>
      <c r="O63" s="203"/>
      <c r="P63" s="52"/>
      <c r="Q63" s="39"/>
      <c r="R63" s="39"/>
      <c r="S63" s="65"/>
      <c r="T63" s="65"/>
    </row>
    <row r="64" spans="2:20">
      <c r="B64" s="25"/>
      <c r="C64" s="49"/>
      <c r="D64" s="200"/>
      <c r="E64" s="200"/>
      <c r="F64" s="69"/>
      <c r="G64" s="200"/>
      <c r="H64" s="200" t="s">
        <v>278</v>
      </c>
      <c r="I64" s="200" t="s">
        <v>693</v>
      </c>
      <c r="J64" s="200">
        <v>2</v>
      </c>
      <c r="K64" s="200"/>
      <c r="L64" s="200"/>
      <c r="M64" s="49"/>
      <c r="N64" s="49"/>
      <c r="O64" s="203"/>
      <c r="P64" s="52"/>
      <c r="Q64" s="39"/>
      <c r="R64" s="39"/>
      <c r="S64" s="65"/>
      <c r="T64" s="65"/>
    </row>
    <row r="65" spans="2:20">
      <c r="B65" s="25"/>
      <c r="C65" s="49"/>
      <c r="D65" s="200"/>
      <c r="E65" s="200"/>
      <c r="F65" s="69"/>
      <c r="G65" s="200"/>
      <c r="H65" s="200" t="s">
        <v>889</v>
      </c>
      <c r="I65" s="200" t="s">
        <v>893</v>
      </c>
      <c r="J65" s="200">
        <v>5</v>
      </c>
      <c r="K65" s="200"/>
      <c r="L65" s="200"/>
      <c r="M65" s="49"/>
      <c r="N65" s="49"/>
      <c r="O65" s="203"/>
      <c r="P65" s="52"/>
      <c r="Q65" s="39"/>
      <c r="R65" s="39"/>
      <c r="S65" s="65"/>
      <c r="T65" s="65"/>
    </row>
    <row r="66" spans="2:20">
      <c r="B66" s="25"/>
      <c r="C66" s="49"/>
      <c r="D66" s="200"/>
      <c r="E66" s="200"/>
      <c r="F66" s="69"/>
      <c r="G66" s="200"/>
      <c r="H66" s="200" t="s">
        <v>563</v>
      </c>
      <c r="I66" s="200" t="s">
        <v>335</v>
      </c>
      <c r="J66" s="200">
        <v>10</v>
      </c>
      <c r="K66" s="200"/>
      <c r="L66" s="200"/>
      <c r="M66" s="49"/>
      <c r="N66" s="49"/>
      <c r="O66" s="203"/>
      <c r="P66" s="52"/>
      <c r="Q66" s="39"/>
      <c r="R66" s="39"/>
      <c r="S66" s="65"/>
      <c r="T66" s="65"/>
    </row>
    <row r="67" spans="2:20">
      <c r="B67" s="25"/>
      <c r="C67" s="49"/>
      <c r="D67" s="200"/>
      <c r="E67" s="200"/>
      <c r="F67" s="69"/>
      <c r="G67" s="200"/>
      <c r="H67" s="200" t="s">
        <v>891</v>
      </c>
      <c r="I67" s="200" t="s">
        <v>894</v>
      </c>
      <c r="J67" s="200">
        <v>1</v>
      </c>
      <c r="K67" s="200"/>
      <c r="L67" s="200"/>
      <c r="M67" s="49"/>
      <c r="N67" s="49"/>
      <c r="O67" s="203"/>
      <c r="P67" s="52"/>
      <c r="Q67" s="39"/>
      <c r="R67" s="39"/>
      <c r="S67" s="65"/>
      <c r="T67" s="65"/>
    </row>
    <row r="68" spans="2:20">
      <c r="B68" s="28">
        <v>226</v>
      </c>
      <c r="C68" s="20">
        <v>43053</v>
      </c>
      <c r="D68" s="21" t="s">
        <v>704</v>
      </c>
      <c r="E68" s="21" t="s">
        <v>669</v>
      </c>
      <c r="F68" s="15" t="s">
        <v>703</v>
      </c>
      <c r="G68" s="21" t="s">
        <v>15</v>
      </c>
      <c r="H68" s="21" t="s">
        <v>670</v>
      </c>
      <c r="I68" s="21" t="s">
        <v>671</v>
      </c>
      <c r="J68" s="21">
        <v>1</v>
      </c>
      <c r="K68" s="21">
        <v>6053817</v>
      </c>
      <c r="L68" s="21">
        <v>11532811</v>
      </c>
      <c r="M68" s="20">
        <v>43101</v>
      </c>
      <c r="N68" s="20">
        <v>44561</v>
      </c>
      <c r="O68" s="104">
        <v>1</v>
      </c>
      <c r="P68" s="12"/>
      <c r="Q68" s="10">
        <v>3080000</v>
      </c>
      <c r="R68" s="10"/>
      <c r="S68" s="13">
        <v>2900000</v>
      </c>
      <c r="T68" s="64">
        <f>SUM(Q68:S68)</f>
        <v>5980000</v>
      </c>
    </row>
    <row r="69" spans="2:20">
      <c r="B69" s="28">
        <v>227</v>
      </c>
      <c r="C69" s="20">
        <v>43069</v>
      </c>
      <c r="D69" s="21" t="s">
        <v>454</v>
      </c>
      <c r="E69" s="21" t="s">
        <v>454</v>
      </c>
      <c r="F69" s="15" t="s">
        <v>672</v>
      </c>
      <c r="G69" s="21"/>
      <c r="H69" s="21"/>
      <c r="I69" s="21"/>
      <c r="J69" s="21"/>
      <c r="K69" s="21"/>
      <c r="L69" s="21"/>
      <c r="M69" s="20"/>
      <c r="N69" s="20"/>
      <c r="O69" s="104"/>
      <c r="P69" s="12"/>
      <c r="Q69" s="10"/>
      <c r="R69" s="10"/>
      <c r="S69" s="13"/>
      <c r="T69" s="13">
        <v>6495000</v>
      </c>
    </row>
    <row r="70" spans="2:20">
      <c r="B70" s="85">
        <v>229</v>
      </c>
      <c r="C70" s="87">
        <v>43082</v>
      </c>
      <c r="D70" s="89" t="s">
        <v>255</v>
      </c>
      <c r="E70" s="89" t="s">
        <v>255</v>
      </c>
      <c r="F70" s="68" t="s">
        <v>684</v>
      </c>
      <c r="G70" s="89" t="s">
        <v>15</v>
      </c>
      <c r="H70" s="89" t="s">
        <v>146</v>
      </c>
      <c r="I70" s="89" t="s">
        <v>277</v>
      </c>
      <c r="J70" s="89">
        <v>2</v>
      </c>
      <c r="K70" s="89"/>
      <c r="L70" s="89"/>
      <c r="M70" s="87"/>
      <c r="N70" s="87"/>
      <c r="O70" s="202">
        <v>2</v>
      </c>
      <c r="P70" s="51"/>
      <c r="Q70" s="38">
        <v>13266000</v>
      </c>
      <c r="R70" s="38">
        <v>64000000</v>
      </c>
      <c r="S70" s="64">
        <v>7797000</v>
      </c>
      <c r="T70" s="64">
        <f>SUM(Q70:S70)-8063000</f>
        <v>77000000</v>
      </c>
    </row>
    <row r="71" spans="2:20">
      <c r="B71" s="86"/>
      <c r="C71" s="88"/>
      <c r="D71" s="90"/>
      <c r="E71" s="90"/>
      <c r="F71" s="70"/>
      <c r="G71" s="90"/>
      <c r="H71" s="90" t="s">
        <v>686</v>
      </c>
      <c r="I71" s="90" t="s">
        <v>687</v>
      </c>
      <c r="J71" s="90">
        <v>1</v>
      </c>
      <c r="K71" s="90"/>
      <c r="L71" s="90"/>
      <c r="M71" s="88"/>
      <c r="N71" s="88"/>
      <c r="O71" s="103">
        <v>1</v>
      </c>
      <c r="P71" s="53"/>
      <c r="Q71" s="40"/>
      <c r="R71" s="40"/>
      <c r="S71" s="66"/>
      <c r="T71" s="66"/>
    </row>
    <row r="72" spans="2:20">
      <c r="B72" s="85">
        <v>230</v>
      </c>
      <c r="C72" s="87">
        <v>43084</v>
      </c>
      <c r="D72" s="89" t="s">
        <v>690</v>
      </c>
      <c r="E72" s="89" t="s">
        <v>690</v>
      </c>
      <c r="F72" s="68" t="s">
        <v>691</v>
      </c>
      <c r="G72" s="89" t="s">
        <v>61</v>
      </c>
      <c r="H72" s="89" t="s">
        <v>164</v>
      </c>
      <c r="I72" s="89" t="s">
        <v>515</v>
      </c>
      <c r="J72" s="89">
        <v>1</v>
      </c>
      <c r="K72" s="89">
        <v>5616824</v>
      </c>
      <c r="L72" s="89">
        <v>11537195</v>
      </c>
      <c r="M72" s="87">
        <v>43221</v>
      </c>
      <c r="N72" s="87">
        <v>43585</v>
      </c>
      <c r="O72" s="202">
        <v>1</v>
      </c>
      <c r="P72" s="51"/>
      <c r="Q72" s="38"/>
      <c r="R72" s="38"/>
      <c r="S72" s="64"/>
      <c r="T72" s="64">
        <v>230909091</v>
      </c>
    </row>
    <row r="73" spans="2:20">
      <c r="B73" s="25"/>
      <c r="C73" s="49"/>
      <c r="D73" s="200"/>
      <c r="E73" s="200"/>
      <c r="F73" s="69"/>
      <c r="G73" s="200"/>
      <c r="H73" s="200" t="s">
        <v>164</v>
      </c>
      <c r="I73" s="200" t="s">
        <v>515</v>
      </c>
      <c r="J73" s="200">
        <v>14</v>
      </c>
      <c r="K73" s="200">
        <v>5616824</v>
      </c>
      <c r="L73" s="200">
        <v>11537195</v>
      </c>
      <c r="M73" s="49">
        <v>43221</v>
      </c>
      <c r="N73" s="49">
        <v>43585</v>
      </c>
      <c r="O73" s="203">
        <v>14</v>
      </c>
      <c r="P73" s="52"/>
      <c r="Q73" s="39"/>
      <c r="R73" s="39"/>
      <c r="S73" s="65"/>
      <c r="T73" s="65"/>
    </row>
    <row r="74" spans="2:20">
      <c r="B74" s="25"/>
      <c r="C74" s="49"/>
      <c r="D74" s="200"/>
      <c r="E74" s="200"/>
      <c r="F74" s="69"/>
      <c r="G74" s="200"/>
      <c r="H74" s="200" t="s">
        <v>213</v>
      </c>
      <c r="I74" s="200" t="s">
        <v>693</v>
      </c>
      <c r="J74" s="200">
        <v>2</v>
      </c>
      <c r="K74" s="200">
        <v>5616824</v>
      </c>
      <c r="L74" s="200">
        <v>11537195</v>
      </c>
      <c r="M74" s="49">
        <v>43221</v>
      </c>
      <c r="N74" s="49">
        <v>43585</v>
      </c>
      <c r="O74" s="203">
        <v>2</v>
      </c>
      <c r="P74" s="52"/>
      <c r="Q74" s="39"/>
      <c r="R74" s="39"/>
      <c r="S74" s="65"/>
      <c r="T74" s="65"/>
    </row>
    <row r="75" spans="2:20">
      <c r="B75" s="25"/>
      <c r="C75" s="49"/>
      <c r="D75" s="200"/>
      <c r="E75" s="200"/>
      <c r="F75" s="69"/>
      <c r="G75" s="200"/>
      <c r="H75" s="200" t="s">
        <v>213</v>
      </c>
      <c r="I75" s="200" t="s">
        <v>693</v>
      </c>
      <c r="J75" s="200">
        <v>13</v>
      </c>
      <c r="K75" s="200">
        <v>5616824</v>
      </c>
      <c r="L75" s="200">
        <v>11537195</v>
      </c>
      <c r="M75" s="49">
        <v>43221</v>
      </c>
      <c r="N75" s="49">
        <v>43585</v>
      </c>
      <c r="O75" s="203">
        <v>13</v>
      </c>
      <c r="P75" s="52"/>
      <c r="Q75" s="39"/>
      <c r="R75" s="39"/>
      <c r="S75" s="65"/>
      <c r="T75" s="65"/>
    </row>
    <row r="76" spans="2:20">
      <c r="B76" s="25"/>
      <c r="C76" s="49"/>
      <c r="D76" s="200"/>
      <c r="E76" s="200"/>
      <c r="F76" s="69"/>
      <c r="G76" s="200"/>
      <c r="H76" s="200" t="s">
        <v>696</v>
      </c>
      <c r="I76" s="200" t="s">
        <v>512</v>
      </c>
      <c r="J76" s="200">
        <v>6</v>
      </c>
      <c r="K76" s="200">
        <v>5616824</v>
      </c>
      <c r="L76" s="200">
        <v>11537195</v>
      </c>
      <c r="M76" s="49">
        <v>43221</v>
      </c>
      <c r="N76" s="49">
        <v>43585</v>
      </c>
      <c r="O76" s="203">
        <v>6</v>
      </c>
      <c r="P76" s="52"/>
      <c r="Q76" s="39"/>
      <c r="R76" s="39"/>
      <c r="S76" s="65"/>
      <c r="T76" s="65"/>
    </row>
    <row r="77" spans="2:20">
      <c r="B77" s="25"/>
      <c r="C77" s="49"/>
      <c r="D77" s="200"/>
      <c r="E77" s="200"/>
      <c r="F77" s="69"/>
      <c r="G77" s="200"/>
      <c r="H77" s="200" t="s">
        <v>694</v>
      </c>
      <c r="I77" s="200" t="s">
        <v>695</v>
      </c>
      <c r="J77" s="200">
        <v>1</v>
      </c>
      <c r="K77" s="200">
        <v>5628645</v>
      </c>
      <c r="L77" s="200">
        <v>10954181</v>
      </c>
      <c r="M77" s="49">
        <v>43221</v>
      </c>
      <c r="N77" s="49">
        <v>43585</v>
      </c>
      <c r="O77" s="203">
        <v>1</v>
      </c>
      <c r="P77" s="52"/>
      <c r="Q77" s="39"/>
      <c r="R77" s="39"/>
      <c r="S77" s="65"/>
      <c r="T77" s="65"/>
    </row>
    <row r="78" spans="2:20">
      <c r="B78" s="25"/>
      <c r="C78" s="49"/>
      <c r="D78" s="200"/>
      <c r="E78" s="200"/>
      <c r="F78" s="69"/>
      <c r="G78" s="200"/>
      <c r="H78" s="200" t="s">
        <v>516</v>
      </c>
      <c r="I78" s="200" t="s">
        <v>517</v>
      </c>
      <c r="J78" s="200">
        <v>1</v>
      </c>
      <c r="K78" s="200">
        <v>5628645</v>
      </c>
      <c r="L78" s="200">
        <v>10810319</v>
      </c>
      <c r="M78" s="49">
        <v>43221</v>
      </c>
      <c r="N78" s="49">
        <v>43585</v>
      </c>
      <c r="O78" s="203">
        <v>1</v>
      </c>
      <c r="P78" s="52"/>
      <c r="Q78" s="39"/>
      <c r="R78" s="39"/>
      <c r="S78" s="65"/>
      <c r="T78" s="65"/>
    </row>
    <row r="79" spans="2:20">
      <c r="B79" s="25"/>
      <c r="C79" s="49"/>
      <c r="D79" s="200"/>
      <c r="E79" s="200"/>
      <c r="F79" s="69"/>
      <c r="G79" s="200"/>
      <c r="H79" s="200" t="s">
        <v>516</v>
      </c>
      <c r="I79" s="200" t="s">
        <v>517</v>
      </c>
      <c r="J79" s="200">
        <v>1</v>
      </c>
      <c r="K79" s="200">
        <v>5628645</v>
      </c>
      <c r="L79" s="200">
        <v>10954181</v>
      </c>
      <c r="M79" s="49">
        <v>43221</v>
      </c>
      <c r="N79" s="49">
        <v>43585</v>
      </c>
      <c r="O79" s="203">
        <v>1</v>
      </c>
      <c r="P79" s="52"/>
      <c r="Q79" s="39"/>
      <c r="R79" s="39"/>
      <c r="S79" s="65"/>
      <c r="T79" s="65"/>
    </row>
    <row r="80" spans="2:20">
      <c r="B80" s="25"/>
      <c r="C80" s="49"/>
      <c r="D80" s="200"/>
      <c r="E80" s="200"/>
      <c r="F80" s="69"/>
      <c r="G80" s="200"/>
      <c r="H80" s="200" t="s">
        <v>697</v>
      </c>
      <c r="I80" s="200" t="s">
        <v>698</v>
      </c>
      <c r="J80" s="200">
        <v>1</v>
      </c>
      <c r="K80" s="200">
        <v>5628645</v>
      </c>
      <c r="L80" s="200">
        <v>10969557</v>
      </c>
      <c r="M80" s="49">
        <v>43221</v>
      </c>
      <c r="N80" s="49">
        <v>43585</v>
      </c>
      <c r="O80" s="203">
        <v>1</v>
      </c>
      <c r="P80" s="52"/>
      <c r="Q80" s="39"/>
      <c r="R80" s="39"/>
      <c r="S80" s="65"/>
      <c r="T80" s="65"/>
    </row>
    <row r="81" spans="1:20">
      <c r="B81" s="86"/>
      <c r="C81" s="88"/>
      <c r="D81" s="90"/>
      <c r="E81" s="90"/>
      <c r="F81" s="70"/>
      <c r="G81" s="90"/>
      <c r="H81" s="90" t="s">
        <v>164</v>
      </c>
      <c r="I81" s="90" t="s">
        <v>515</v>
      </c>
      <c r="J81" s="90">
        <v>23</v>
      </c>
      <c r="K81" s="90">
        <v>5616824</v>
      </c>
      <c r="L81" s="90">
        <v>11536872</v>
      </c>
      <c r="M81" s="88">
        <v>43101</v>
      </c>
      <c r="N81" s="88">
        <v>43585</v>
      </c>
      <c r="O81" s="103">
        <v>23</v>
      </c>
      <c r="P81" s="53"/>
      <c r="Q81" s="40"/>
      <c r="R81" s="40"/>
      <c r="S81" s="66"/>
      <c r="T81" s="66"/>
    </row>
    <row r="82" spans="1:20">
      <c r="B82" s="85">
        <v>233</v>
      </c>
      <c r="C82" s="87">
        <v>43109</v>
      </c>
      <c r="D82" s="89" t="s">
        <v>62</v>
      </c>
      <c r="E82" s="89" t="s">
        <v>62</v>
      </c>
      <c r="F82" s="68" t="s">
        <v>712</v>
      </c>
      <c r="G82" s="89" t="s">
        <v>61</v>
      </c>
      <c r="H82" s="89" t="s">
        <v>164</v>
      </c>
      <c r="I82" s="89" t="s">
        <v>290</v>
      </c>
      <c r="J82" s="89">
        <v>156</v>
      </c>
      <c r="K82" s="89"/>
      <c r="L82" s="89"/>
      <c r="M82" s="87">
        <v>43101</v>
      </c>
      <c r="N82" s="87">
        <v>43465</v>
      </c>
      <c r="O82" s="234">
        <v>222</v>
      </c>
      <c r="P82" s="51"/>
      <c r="Q82" s="38">
        <v>359250000</v>
      </c>
      <c r="R82" s="38">
        <v>54200000</v>
      </c>
      <c r="S82" s="64">
        <v>155420000</v>
      </c>
      <c r="T82" s="64">
        <f>SUM(Q82:S82)-688182</f>
        <v>568181818</v>
      </c>
    </row>
    <row r="83" spans="1:20">
      <c r="B83" s="25"/>
      <c r="C83" s="49"/>
      <c r="D83" s="200"/>
      <c r="E83" s="200"/>
      <c r="F83" s="69"/>
      <c r="G83" s="200"/>
      <c r="H83" s="200" t="s">
        <v>146</v>
      </c>
      <c r="I83" s="200" t="s">
        <v>277</v>
      </c>
      <c r="J83" s="200">
        <v>66</v>
      </c>
      <c r="K83" s="200"/>
      <c r="L83" s="200"/>
      <c r="M83" s="49">
        <v>43101</v>
      </c>
      <c r="N83" s="49">
        <v>43465</v>
      </c>
      <c r="O83" s="235"/>
      <c r="P83" s="52"/>
      <c r="Q83" s="39"/>
      <c r="R83" s="39"/>
      <c r="S83" s="65"/>
      <c r="T83" s="65"/>
    </row>
    <row r="84" spans="1:20">
      <c r="B84" s="25"/>
      <c r="C84" s="49"/>
      <c r="D84" s="200"/>
      <c r="E84" s="200"/>
      <c r="F84" s="69"/>
      <c r="G84" s="200"/>
      <c r="H84" s="200" t="s">
        <v>713</v>
      </c>
      <c r="I84" s="200" t="s">
        <v>714</v>
      </c>
      <c r="J84" s="200">
        <v>3</v>
      </c>
      <c r="K84" s="200"/>
      <c r="L84" s="200"/>
      <c r="M84" s="49">
        <v>43101</v>
      </c>
      <c r="N84" s="49">
        <v>43465</v>
      </c>
      <c r="O84" s="203">
        <v>3</v>
      </c>
      <c r="P84" s="52"/>
      <c r="Q84" s="39"/>
      <c r="R84" s="39"/>
      <c r="S84" s="65"/>
      <c r="T84" s="65"/>
    </row>
    <row r="85" spans="1:20">
      <c r="B85" s="86"/>
      <c r="C85" s="88"/>
      <c r="D85" s="90"/>
      <c r="E85" s="90"/>
      <c r="F85" s="70"/>
      <c r="G85" s="90"/>
      <c r="H85" s="90" t="s">
        <v>179</v>
      </c>
      <c r="I85" s="90" t="s">
        <v>715</v>
      </c>
      <c r="J85" s="90">
        <v>2</v>
      </c>
      <c r="K85" s="90"/>
      <c r="L85" s="90"/>
      <c r="M85" s="88">
        <v>43101</v>
      </c>
      <c r="N85" s="88">
        <v>43465</v>
      </c>
      <c r="O85" s="103">
        <v>2</v>
      </c>
      <c r="P85" s="53"/>
      <c r="Q85" s="40"/>
      <c r="R85" s="40"/>
      <c r="S85" s="66"/>
      <c r="T85" s="66"/>
    </row>
    <row r="86" spans="1:20">
      <c r="B86" s="85">
        <v>238</v>
      </c>
      <c r="C86" s="87">
        <v>43138</v>
      </c>
      <c r="D86" s="89" t="s">
        <v>755</v>
      </c>
      <c r="E86" s="89" t="s">
        <v>756</v>
      </c>
      <c r="F86" s="68" t="s">
        <v>757</v>
      </c>
      <c r="G86" s="89" t="s">
        <v>15</v>
      </c>
      <c r="H86" s="89" t="s">
        <v>161</v>
      </c>
      <c r="I86" s="89" t="s">
        <v>277</v>
      </c>
      <c r="J86" s="89">
        <v>20</v>
      </c>
      <c r="K86" s="89"/>
      <c r="L86" s="89"/>
      <c r="M86" s="87"/>
      <c r="N86" s="87"/>
      <c r="O86" s="202">
        <v>10</v>
      </c>
      <c r="P86" s="51"/>
      <c r="Q86" s="38">
        <v>17000000</v>
      </c>
      <c r="R86" s="38"/>
      <c r="S86" s="64">
        <v>10000000</v>
      </c>
      <c r="T86" s="64">
        <f>SUM(Q86:S86)</f>
        <v>27000000</v>
      </c>
    </row>
    <row r="87" spans="1:20">
      <c r="B87" s="85">
        <v>239</v>
      </c>
      <c r="C87" s="87">
        <v>43132</v>
      </c>
      <c r="D87" s="89" t="s">
        <v>760</v>
      </c>
      <c r="E87" s="89" t="s">
        <v>760</v>
      </c>
      <c r="F87" s="68" t="s">
        <v>761</v>
      </c>
      <c r="G87" s="89" t="s">
        <v>334</v>
      </c>
      <c r="H87" s="89" t="s">
        <v>764</v>
      </c>
      <c r="I87" s="89" t="s">
        <v>277</v>
      </c>
      <c r="J87" s="89">
        <v>8</v>
      </c>
      <c r="K87" s="89"/>
      <c r="L87" s="89"/>
      <c r="M87" s="87"/>
      <c r="N87" s="87"/>
      <c r="O87" s="202">
        <v>8</v>
      </c>
      <c r="P87" s="51"/>
      <c r="Q87" s="38">
        <v>49230000</v>
      </c>
      <c r="R87" s="38"/>
      <c r="S87" s="64">
        <v>30770000</v>
      </c>
      <c r="T87" s="64">
        <f>SUM(Q87:S87)</f>
        <v>80000000</v>
      </c>
    </row>
    <row r="88" spans="1:20">
      <c r="B88" s="25"/>
      <c r="C88" s="49"/>
      <c r="D88" s="200"/>
      <c r="E88" s="200"/>
      <c r="F88" s="69"/>
      <c r="G88" s="200"/>
      <c r="H88" s="200" t="s">
        <v>765</v>
      </c>
      <c r="I88" s="200" t="s">
        <v>768</v>
      </c>
      <c r="J88" s="200">
        <v>8</v>
      </c>
      <c r="K88" s="200"/>
      <c r="L88" s="200"/>
      <c r="M88" s="49"/>
      <c r="N88" s="49"/>
      <c r="O88" s="203">
        <v>8</v>
      </c>
      <c r="P88" s="52"/>
      <c r="Q88" s="39"/>
      <c r="R88" s="39"/>
      <c r="S88" s="65"/>
      <c r="T88" s="65"/>
    </row>
    <row r="89" spans="1:20">
      <c r="B89" s="25"/>
      <c r="C89" s="49"/>
      <c r="D89" s="200"/>
      <c r="E89" s="200"/>
      <c r="F89" s="69"/>
      <c r="G89" s="200"/>
      <c r="H89" s="200" t="s">
        <v>333</v>
      </c>
      <c r="I89" s="200" t="s">
        <v>762</v>
      </c>
      <c r="J89" s="200">
        <v>1</v>
      </c>
      <c r="K89" s="200"/>
      <c r="L89" s="200"/>
      <c r="M89" s="49"/>
      <c r="N89" s="49"/>
      <c r="O89" s="203">
        <v>1</v>
      </c>
      <c r="P89" s="52"/>
      <c r="Q89" s="39"/>
      <c r="R89" s="39"/>
      <c r="S89" s="65"/>
      <c r="T89" s="65"/>
    </row>
    <row r="90" spans="1:20">
      <c r="B90" s="25"/>
      <c r="C90" s="49"/>
      <c r="D90" s="200"/>
      <c r="E90" s="200"/>
      <c r="F90" s="69"/>
      <c r="G90" s="200"/>
      <c r="H90" s="200" t="s">
        <v>763</v>
      </c>
      <c r="I90" s="200" t="s">
        <v>767</v>
      </c>
      <c r="J90" s="200">
        <v>2</v>
      </c>
      <c r="K90" s="200"/>
      <c r="L90" s="200"/>
      <c r="M90" s="49"/>
      <c r="N90" s="49"/>
      <c r="O90" s="203">
        <v>2</v>
      </c>
      <c r="P90" s="52"/>
      <c r="Q90" s="39"/>
      <c r="R90" s="39"/>
      <c r="S90" s="65"/>
      <c r="T90" s="65"/>
    </row>
    <row r="91" spans="1:20">
      <c r="B91" s="86"/>
      <c r="C91" s="88"/>
      <c r="D91" s="90"/>
      <c r="E91" s="90"/>
      <c r="F91" s="70"/>
      <c r="G91" s="90"/>
      <c r="H91" s="90" t="s">
        <v>769</v>
      </c>
      <c r="I91" s="90" t="s">
        <v>770</v>
      </c>
      <c r="J91" s="90">
        <v>2</v>
      </c>
      <c r="K91" s="90"/>
      <c r="L91" s="90"/>
      <c r="M91" s="88"/>
      <c r="N91" s="88"/>
      <c r="O91" s="103">
        <v>2</v>
      </c>
      <c r="P91" s="53"/>
      <c r="Q91" s="40"/>
      <c r="R91" s="40"/>
      <c r="S91" s="66"/>
      <c r="T91" s="66"/>
    </row>
    <row r="92" spans="1:20">
      <c r="B92" s="28">
        <v>240</v>
      </c>
      <c r="C92" s="20">
        <v>43152</v>
      </c>
      <c r="D92" s="21" t="s">
        <v>62</v>
      </c>
      <c r="E92" s="21" t="s">
        <v>62</v>
      </c>
      <c r="F92" s="15" t="s">
        <v>772</v>
      </c>
      <c r="G92" s="21" t="s">
        <v>15</v>
      </c>
      <c r="H92" s="21" t="s">
        <v>91</v>
      </c>
      <c r="I92" s="21" t="s">
        <v>290</v>
      </c>
      <c r="J92" s="21">
        <v>6</v>
      </c>
      <c r="K92" s="21"/>
      <c r="L92" s="21"/>
      <c r="M92" s="20">
        <v>43168</v>
      </c>
      <c r="N92" s="20">
        <v>43532</v>
      </c>
      <c r="O92" s="104">
        <v>6</v>
      </c>
      <c r="P92" s="12" t="s">
        <v>774</v>
      </c>
      <c r="Q92" s="10">
        <v>9840000</v>
      </c>
      <c r="R92" s="10"/>
      <c r="S92" s="13">
        <v>11100000</v>
      </c>
      <c r="T92" s="64">
        <f>SUM(Q92:S92)</f>
        <v>20940000</v>
      </c>
    </row>
    <row r="93" spans="1:20">
      <c r="B93" s="28">
        <v>241</v>
      </c>
      <c r="C93" s="20">
        <v>43112</v>
      </c>
      <c r="D93" s="21" t="s">
        <v>639</v>
      </c>
      <c r="E93" s="21" t="s">
        <v>777</v>
      </c>
      <c r="F93" s="15" t="s">
        <v>779</v>
      </c>
      <c r="G93" s="21" t="s">
        <v>15</v>
      </c>
      <c r="H93" s="21"/>
      <c r="I93" s="21" t="s">
        <v>781</v>
      </c>
      <c r="J93" s="21">
        <v>4</v>
      </c>
      <c r="K93" s="21"/>
      <c r="L93" s="21"/>
      <c r="M93" s="20"/>
      <c r="N93" s="20"/>
      <c r="O93" s="104"/>
      <c r="P93" s="12"/>
      <c r="Q93" s="10">
        <v>7000000</v>
      </c>
      <c r="R93" s="10"/>
      <c r="S93" s="13"/>
      <c r="T93" s="64">
        <f>SUM(Q93:S93)</f>
        <v>7000000</v>
      </c>
    </row>
    <row r="94" spans="1:20">
      <c r="B94" s="85">
        <v>243</v>
      </c>
      <c r="C94" s="87">
        <v>43151</v>
      </c>
      <c r="D94" s="89" t="s">
        <v>788</v>
      </c>
      <c r="E94" s="89" t="s">
        <v>788</v>
      </c>
      <c r="F94" s="68" t="s">
        <v>789</v>
      </c>
      <c r="G94" s="89" t="s">
        <v>61</v>
      </c>
      <c r="H94" s="89" t="s">
        <v>161</v>
      </c>
      <c r="I94" s="89" t="s">
        <v>277</v>
      </c>
      <c r="J94" s="89">
        <v>24</v>
      </c>
      <c r="K94" s="89">
        <v>5617955</v>
      </c>
      <c r="L94" s="89">
        <v>11410682</v>
      </c>
      <c r="M94" s="87">
        <v>43221</v>
      </c>
      <c r="N94" s="87">
        <v>43537</v>
      </c>
      <c r="O94" s="234">
        <v>28</v>
      </c>
      <c r="P94" s="51"/>
      <c r="Q94" s="38">
        <v>40870000</v>
      </c>
      <c r="R94" s="38"/>
      <c r="S94" s="64">
        <v>22860000</v>
      </c>
      <c r="T94" s="64">
        <f>SUM(Q94:S94)</f>
        <v>63730000</v>
      </c>
    </row>
    <row r="95" spans="1:20">
      <c r="A95" s="83"/>
      <c r="B95" s="25"/>
      <c r="C95" s="49"/>
      <c r="D95" s="200"/>
      <c r="E95" s="200"/>
      <c r="F95" s="69"/>
      <c r="G95" s="200"/>
      <c r="H95" s="200" t="s">
        <v>764</v>
      </c>
      <c r="I95" s="200" t="s">
        <v>277</v>
      </c>
      <c r="J95" s="200">
        <v>10</v>
      </c>
      <c r="K95" s="200">
        <v>5617955</v>
      </c>
      <c r="L95" s="200">
        <v>10811630</v>
      </c>
      <c r="M95" s="49">
        <v>43173</v>
      </c>
      <c r="N95" s="49">
        <v>43537</v>
      </c>
      <c r="O95" s="235"/>
      <c r="P95" s="52" t="s">
        <v>792</v>
      </c>
      <c r="Q95" s="39"/>
      <c r="R95" s="39"/>
      <c r="S95" s="65"/>
      <c r="T95" s="65"/>
    </row>
    <row r="96" spans="1:20">
      <c r="B96" s="86"/>
      <c r="C96" s="88"/>
      <c r="D96" s="90"/>
      <c r="E96" s="90"/>
      <c r="F96" s="70"/>
      <c r="G96" s="90"/>
      <c r="H96" s="90" t="s">
        <v>333</v>
      </c>
      <c r="I96" s="90" t="s">
        <v>762</v>
      </c>
      <c r="J96" s="90">
        <v>1</v>
      </c>
      <c r="K96" s="90">
        <v>5617955</v>
      </c>
      <c r="L96" s="90">
        <v>10811630</v>
      </c>
      <c r="M96" s="88">
        <v>43173</v>
      </c>
      <c r="N96" s="88">
        <v>43537</v>
      </c>
      <c r="O96" s="103">
        <v>1</v>
      </c>
      <c r="P96" s="53"/>
      <c r="Q96" s="40"/>
      <c r="R96" s="40"/>
      <c r="S96" s="66"/>
      <c r="T96" s="66"/>
    </row>
    <row r="97" spans="2:20">
      <c r="B97" s="85">
        <v>250</v>
      </c>
      <c r="C97" s="87">
        <v>43256</v>
      </c>
      <c r="D97" s="89" t="s">
        <v>879</v>
      </c>
      <c r="E97" s="89" t="s">
        <v>879</v>
      </c>
      <c r="F97" s="68" t="s">
        <v>880</v>
      </c>
      <c r="G97" s="89" t="s">
        <v>61</v>
      </c>
      <c r="H97" s="89"/>
      <c r="I97" s="89"/>
      <c r="J97" s="89"/>
      <c r="K97" s="89"/>
      <c r="L97" s="89"/>
      <c r="M97" s="87"/>
      <c r="N97" s="87"/>
      <c r="O97" s="202"/>
      <c r="P97" s="51"/>
      <c r="Q97" s="38">
        <v>597227000</v>
      </c>
      <c r="R97" s="38"/>
      <c r="S97" s="64">
        <v>21863182</v>
      </c>
      <c r="T97" s="64">
        <f>SUM(Q97:S97)</f>
        <v>619090182</v>
      </c>
    </row>
    <row r="98" spans="2:20">
      <c r="B98" s="25"/>
      <c r="C98" s="49"/>
      <c r="D98" s="200"/>
      <c r="E98" s="200"/>
      <c r="F98" s="69"/>
      <c r="G98" s="200"/>
      <c r="H98" s="200"/>
      <c r="I98" s="200"/>
      <c r="J98" s="200"/>
      <c r="K98" s="200"/>
      <c r="L98" s="200"/>
      <c r="M98" s="49"/>
      <c r="N98" s="49"/>
      <c r="O98" s="203"/>
      <c r="P98" s="52"/>
      <c r="Q98" s="39"/>
      <c r="R98" s="39"/>
      <c r="S98" s="65"/>
      <c r="T98" s="65"/>
    </row>
    <row r="99" spans="2:20">
      <c r="B99" s="25"/>
      <c r="C99" s="49"/>
      <c r="D99" s="200"/>
      <c r="E99" s="200"/>
      <c r="F99" s="69"/>
      <c r="G99" s="200"/>
      <c r="H99" s="200"/>
      <c r="I99" s="200"/>
      <c r="J99" s="200"/>
      <c r="K99" s="200"/>
      <c r="L99" s="200"/>
      <c r="M99" s="49"/>
      <c r="N99" s="49"/>
      <c r="O99" s="203"/>
      <c r="P99" s="52"/>
      <c r="Q99" s="39"/>
      <c r="R99" s="39"/>
      <c r="S99" s="65"/>
      <c r="T99" s="65"/>
    </row>
    <row r="100" spans="2:20">
      <c r="B100" s="25"/>
      <c r="C100" s="49"/>
      <c r="D100" s="200"/>
      <c r="E100" s="200"/>
      <c r="F100" s="69"/>
      <c r="G100" s="200"/>
      <c r="H100" s="200"/>
      <c r="I100" s="200"/>
      <c r="J100" s="200"/>
      <c r="K100" s="200"/>
      <c r="L100" s="200"/>
      <c r="M100" s="49"/>
      <c r="N100" s="49"/>
      <c r="O100" s="203"/>
      <c r="P100" s="52"/>
      <c r="Q100" s="39"/>
      <c r="R100" s="39"/>
      <c r="S100" s="65"/>
      <c r="T100" s="65"/>
    </row>
    <row r="101" spans="2:20">
      <c r="B101" s="25"/>
      <c r="C101" s="49"/>
      <c r="D101" s="200"/>
      <c r="E101" s="200"/>
      <c r="F101" s="69"/>
      <c r="G101" s="200"/>
      <c r="H101" s="200"/>
      <c r="I101" s="200"/>
      <c r="J101" s="200"/>
      <c r="K101" s="200"/>
      <c r="L101" s="200"/>
      <c r="M101" s="49"/>
      <c r="N101" s="49"/>
      <c r="O101" s="203"/>
      <c r="P101" s="52"/>
      <c r="Q101" s="39"/>
      <c r="R101" s="39"/>
      <c r="S101" s="65"/>
      <c r="T101" s="65"/>
    </row>
    <row r="102" spans="2:20">
      <c r="B102" s="86"/>
      <c r="C102" s="88"/>
      <c r="D102" s="90"/>
      <c r="E102" s="90"/>
      <c r="F102" s="70"/>
      <c r="G102" s="90"/>
      <c r="H102" s="90"/>
      <c r="I102" s="90"/>
      <c r="J102" s="90"/>
      <c r="K102" s="90"/>
      <c r="L102" s="90"/>
      <c r="M102" s="88"/>
      <c r="N102" s="88"/>
      <c r="O102" s="103"/>
      <c r="P102" s="53"/>
      <c r="Q102" s="40"/>
      <c r="R102" s="40"/>
      <c r="S102" s="66"/>
      <c r="T102" s="66"/>
    </row>
    <row r="103" spans="2:20">
      <c r="B103" s="28"/>
      <c r="C103" s="20"/>
      <c r="D103" s="21"/>
      <c r="E103" s="21"/>
      <c r="F103" s="15"/>
      <c r="G103" s="21"/>
      <c r="H103" s="21"/>
      <c r="I103" s="21"/>
      <c r="J103" s="21"/>
      <c r="K103" s="21"/>
      <c r="L103" s="21"/>
      <c r="M103" s="20"/>
      <c r="N103" s="20"/>
      <c r="O103" s="104"/>
      <c r="P103" s="12"/>
      <c r="Q103" s="10"/>
      <c r="R103" s="10"/>
      <c r="S103" s="13"/>
      <c r="T103" s="13"/>
    </row>
    <row r="104" spans="2:20">
      <c r="B104" s="28"/>
      <c r="C104" s="20"/>
      <c r="D104" s="21"/>
      <c r="E104" s="21"/>
      <c r="F104" s="15"/>
      <c r="G104" s="21"/>
      <c r="H104" s="21"/>
      <c r="I104" s="21"/>
      <c r="J104" s="21"/>
      <c r="K104" s="21"/>
      <c r="L104" s="21"/>
      <c r="M104" s="20"/>
      <c r="N104" s="20"/>
      <c r="O104" s="104"/>
      <c r="P104" s="12"/>
      <c r="Q104" s="10"/>
      <c r="R104" s="10"/>
      <c r="S104" s="13"/>
      <c r="T104" s="13"/>
    </row>
    <row r="105" spans="2:20">
      <c r="B105" s="28"/>
      <c r="C105" s="20"/>
      <c r="D105" s="21"/>
      <c r="E105" s="21"/>
      <c r="F105" s="15"/>
      <c r="G105" s="21"/>
      <c r="H105" s="21"/>
      <c r="I105" s="21"/>
      <c r="J105" s="21"/>
      <c r="K105" s="21"/>
      <c r="L105" s="21"/>
      <c r="M105" s="20"/>
      <c r="N105" s="20"/>
      <c r="O105" s="104"/>
      <c r="P105" s="12"/>
      <c r="Q105" s="10"/>
      <c r="R105" s="10"/>
      <c r="S105" s="13"/>
      <c r="T105" s="13"/>
    </row>
    <row r="106" spans="2:20">
      <c r="B106" s="28"/>
      <c r="C106" s="20"/>
      <c r="D106" s="21"/>
      <c r="E106" s="21"/>
      <c r="F106" s="15"/>
      <c r="G106" s="21"/>
      <c r="H106" s="21"/>
      <c r="I106" s="21"/>
      <c r="J106" s="21"/>
      <c r="K106" s="21"/>
      <c r="L106" s="21"/>
      <c r="M106" s="20"/>
      <c r="N106" s="20"/>
      <c r="O106" s="104"/>
      <c r="P106" s="12"/>
      <c r="Q106" s="10"/>
      <c r="R106" s="10"/>
      <c r="S106" s="13"/>
      <c r="T106" s="13"/>
    </row>
    <row r="107" spans="2:20">
      <c r="B107" s="28"/>
      <c r="C107" s="20"/>
      <c r="D107" s="21"/>
      <c r="E107" s="21"/>
      <c r="F107" s="15"/>
      <c r="G107" s="21"/>
      <c r="H107" s="21"/>
      <c r="I107" s="21"/>
      <c r="J107" s="21"/>
      <c r="K107" s="21"/>
      <c r="L107" s="21"/>
      <c r="M107" s="20"/>
      <c r="N107" s="20"/>
      <c r="O107" s="104"/>
      <c r="P107" s="12"/>
      <c r="Q107" s="10"/>
      <c r="R107" s="10"/>
      <c r="S107" s="13"/>
      <c r="T107" s="13"/>
    </row>
    <row r="108" spans="2:20">
      <c r="B108" s="28"/>
      <c r="C108" s="20"/>
      <c r="D108" s="21"/>
      <c r="E108" s="21"/>
      <c r="F108" s="15"/>
      <c r="G108" s="21"/>
      <c r="H108" s="21"/>
      <c r="I108" s="21"/>
      <c r="J108" s="21"/>
      <c r="K108" s="21"/>
      <c r="L108" s="21"/>
      <c r="M108" s="20"/>
      <c r="N108" s="20"/>
      <c r="O108" s="104"/>
      <c r="P108" s="12"/>
      <c r="Q108" s="10"/>
      <c r="R108" s="10"/>
      <c r="S108" s="13"/>
      <c r="T108" s="13"/>
    </row>
    <row r="109" spans="2:20">
      <c r="B109" s="28"/>
      <c r="C109" s="20"/>
      <c r="D109" s="21"/>
      <c r="E109" s="21"/>
      <c r="F109" s="15"/>
      <c r="G109" s="21"/>
      <c r="H109" s="21"/>
      <c r="I109" s="21"/>
      <c r="J109" s="21"/>
      <c r="K109" s="21"/>
      <c r="L109" s="21"/>
      <c r="M109" s="20"/>
      <c r="N109" s="20"/>
      <c r="O109" s="104"/>
      <c r="P109" s="12"/>
      <c r="Q109" s="10"/>
      <c r="R109" s="10"/>
      <c r="S109" s="13"/>
      <c r="T109" s="13"/>
    </row>
    <row r="110" spans="2:20">
      <c r="B110" s="28"/>
      <c r="C110" s="20"/>
      <c r="D110" s="21"/>
      <c r="E110" s="21"/>
      <c r="F110" s="15"/>
      <c r="G110" s="21"/>
      <c r="H110" s="21"/>
      <c r="I110" s="7"/>
      <c r="J110" s="5"/>
      <c r="K110" s="21"/>
      <c r="L110" s="21"/>
      <c r="M110" s="20"/>
      <c r="N110" s="20"/>
      <c r="O110" s="104"/>
      <c r="P110" s="9"/>
      <c r="Q110" s="10"/>
      <c r="R110" s="13"/>
      <c r="S110" s="10"/>
      <c r="T110" s="13"/>
    </row>
    <row r="111" spans="2:20">
      <c r="B111" s="71"/>
      <c r="C111" s="72"/>
      <c r="D111" s="17"/>
      <c r="E111" s="17"/>
      <c r="F111" s="73"/>
      <c r="G111" s="17"/>
      <c r="H111" s="17"/>
      <c r="I111" s="17"/>
      <c r="J111" s="17"/>
      <c r="K111" s="17"/>
      <c r="L111" s="17"/>
      <c r="M111" s="17"/>
      <c r="N111" s="17"/>
      <c r="O111" s="105"/>
      <c r="P111" s="17"/>
      <c r="Q111" s="75">
        <f>SUM(Q5:Q110)</f>
        <v>2458719000</v>
      </c>
      <c r="R111" s="75">
        <f>SUM(R5:R110)</f>
        <v>169240000</v>
      </c>
      <c r="S111" s="75">
        <f>SUM(S5:S110)</f>
        <v>633000182</v>
      </c>
      <c r="T111" s="74">
        <f>SUM(T5:T110)</f>
        <v>3869362091</v>
      </c>
    </row>
    <row r="112" spans="2:20">
      <c r="B112" s="27"/>
      <c r="C112" s="3"/>
      <c r="D112" s="3"/>
      <c r="E112" s="3"/>
      <c r="F112" s="3"/>
      <c r="G112" s="3"/>
      <c r="H112" s="3"/>
      <c r="I112" s="3"/>
      <c r="K112" s="3"/>
      <c r="L112" s="3"/>
      <c r="M112" s="3"/>
      <c r="N112" s="3"/>
      <c r="O112" s="106"/>
      <c r="P112" s="3"/>
      <c r="Q112" s="3"/>
      <c r="R112" s="3"/>
      <c r="S112" s="3"/>
      <c r="T112" s="3"/>
    </row>
    <row r="113" spans="2:20">
      <c r="B113" s="27"/>
      <c r="C113" s="3"/>
      <c r="D113" s="3"/>
      <c r="E113" s="3"/>
      <c r="F113" s="3"/>
      <c r="G113" s="3"/>
      <c r="H113" s="3"/>
      <c r="I113" s="3"/>
      <c r="K113" s="3"/>
      <c r="L113" s="3"/>
      <c r="M113" s="3"/>
      <c r="N113" s="3"/>
      <c r="O113" s="106"/>
      <c r="P113" s="3"/>
      <c r="Q113" s="3"/>
      <c r="R113" s="3"/>
      <c r="S113" s="3"/>
      <c r="T113" s="3"/>
    </row>
    <row r="114" spans="2:20">
      <c r="B114" s="27"/>
      <c r="C114" s="3"/>
      <c r="D114" s="3"/>
      <c r="E114" s="3"/>
      <c r="F114" s="3"/>
      <c r="G114" s="3"/>
      <c r="H114" s="3"/>
      <c r="I114" s="3"/>
      <c r="K114" s="3"/>
      <c r="L114" s="3"/>
      <c r="M114" s="3"/>
      <c r="N114" s="3"/>
      <c r="O114" s="106"/>
      <c r="P114" s="3"/>
      <c r="Q114" s="3"/>
      <c r="R114" s="3"/>
      <c r="S114" s="3"/>
      <c r="T114" s="3"/>
    </row>
    <row r="115" spans="2:20">
      <c r="B115" s="27"/>
      <c r="C115" s="3"/>
      <c r="D115" s="3"/>
      <c r="E115" s="3"/>
      <c r="F115" s="3"/>
      <c r="G115" s="3"/>
      <c r="H115" s="3"/>
      <c r="I115" s="3"/>
      <c r="K115" s="3"/>
      <c r="L115" s="3"/>
      <c r="M115" s="3"/>
      <c r="N115" s="3"/>
      <c r="O115" s="106"/>
      <c r="P115" s="3"/>
      <c r="Q115" s="3"/>
      <c r="R115" s="3"/>
      <c r="S115" s="3"/>
      <c r="T115" s="3"/>
    </row>
    <row r="116" spans="2:20">
      <c r="B116" s="27"/>
      <c r="C116" s="3"/>
      <c r="D116" s="3"/>
      <c r="E116" s="3"/>
      <c r="F116" s="3"/>
      <c r="G116" s="3"/>
      <c r="H116" s="3"/>
      <c r="I116" s="3"/>
      <c r="K116" s="3"/>
      <c r="L116" s="3"/>
      <c r="M116" s="3"/>
      <c r="N116" s="3"/>
      <c r="O116" s="106"/>
      <c r="P116" s="3"/>
      <c r="Q116" s="3"/>
      <c r="R116" s="3"/>
      <c r="S116" s="3"/>
      <c r="T116" s="3"/>
    </row>
    <row r="117" spans="2:20">
      <c r="B117" s="27"/>
      <c r="C117" s="3"/>
      <c r="D117" s="3"/>
      <c r="E117" s="3"/>
      <c r="F117" s="3"/>
      <c r="G117" s="3"/>
      <c r="H117" s="3"/>
      <c r="I117" s="3"/>
      <c r="K117" s="3"/>
      <c r="L117" s="3"/>
      <c r="M117" s="3"/>
      <c r="N117" s="3"/>
      <c r="O117" s="106"/>
      <c r="P117" s="3"/>
      <c r="Q117" s="3"/>
      <c r="R117" s="3"/>
      <c r="S117" s="3"/>
      <c r="T117" s="3"/>
    </row>
    <row r="118" spans="2:20">
      <c r="B118" s="27"/>
      <c r="C118" s="3"/>
      <c r="D118" s="3"/>
      <c r="E118" s="3"/>
      <c r="F118" s="3"/>
      <c r="G118" s="3"/>
      <c r="H118" s="3"/>
      <c r="I118" s="3"/>
      <c r="K118" s="3"/>
      <c r="L118" s="3"/>
      <c r="M118" s="3"/>
      <c r="N118" s="3"/>
      <c r="O118" s="106"/>
      <c r="P118" s="3"/>
      <c r="Q118" s="3"/>
      <c r="R118" s="3"/>
      <c r="S118" s="3"/>
      <c r="T118" s="3"/>
    </row>
    <row r="119" spans="2:20">
      <c r="B119" s="27"/>
      <c r="C119" s="3"/>
      <c r="D119" s="3"/>
      <c r="E119" s="3"/>
      <c r="F119" s="107"/>
      <c r="G119" s="3"/>
      <c r="H119" s="3"/>
      <c r="I119" s="3"/>
      <c r="K119" s="3"/>
      <c r="L119" s="3"/>
      <c r="M119" s="3"/>
      <c r="N119" s="3"/>
      <c r="O119" s="106"/>
      <c r="P119" s="3"/>
      <c r="Q119" s="3"/>
      <c r="R119" s="3"/>
      <c r="S119" s="3"/>
      <c r="T119" s="3"/>
    </row>
    <row r="120" spans="2:20">
      <c r="B120" s="27"/>
      <c r="C120" s="3"/>
      <c r="D120" s="3"/>
      <c r="E120" s="3"/>
      <c r="F120" s="107"/>
      <c r="G120" s="3"/>
      <c r="H120" s="3"/>
      <c r="I120" s="3"/>
      <c r="K120" s="3"/>
      <c r="L120" s="3"/>
      <c r="M120" s="3"/>
      <c r="N120" s="3"/>
      <c r="O120" s="106"/>
      <c r="P120" s="3"/>
      <c r="Q120" s="3"/>
      <c r="R120" s="3"/>
      <c r="S120" s="3"/>
      <c r="T120" s="3"/>
    </row>
    <row r="121" spans="2:20">
      <c r="B121" s="27"/>
      <c r="C121" s="3"/>
      <c r="D121" s="3"/>
      <c r="E121" s="3"/>
      <c r="F121" s="3"/>
      <c r="G121" s="3"/>
      <c r="H121" s="3"/>
      <c r="I121" s="3"/>
      <c r="K121" s="3"/>
      <c r="L121" s="3"/>
      <c r="M121" s="3"/>
      <c r="N121" s="3"/>
      <c r="O121" s="106"/>
      <c r="P121" s="3"/>
      <c r="Q121" s="3"/>
      <c r="R121" s="3"/>
      <c r="S121" s="3"/>
      <c r="T121" s="3"/>
    </row>
    <row r="122" spans="2:20">
      <c r="B122" s="27"/>
      <c r="C122" s="3"/>
      <c r="D122" s="3"/>
      <c r="E122" s="3"/>
      <c r="F122" s="3"/>
      <c r="G122" s="3"/>
      <c r="H122" s="3"/>
      <c r="I122" s="3"/>
      <c r="K122" s="3"/>
      <c r="L122" s="3"/>
      <c r="M122" s="3"/>
      <c r="N122" s="3"/>
      <c r="O122" s="106"/>
      <c r="P122" s="3"/>
      <c r="Q122" s="3"/>
      <c r="R122" s="3"/>
      <c r="S122" s="3"/>
      <c r="T122" s="3"/>
    </row>
    <row r="123" spans="2:20">
      <c r="B123" s="27"/>
      <c r="C123" s="3"/>
      <c r="D123" s="3"/>
      <c r="E123" s="3"/>
      <c r="F123" s="3"/>
      <c r="G123" s="3"/>
      <c r="H123" s="3"/>
      <c r="I123" s="3"/>
      <c r="K123" s="3"/>
      <c r="L123" s="3"/>
      <c r="M123" s="3"/>
      <c r="N123" s="3"/>
      <c r="O123" s="106"/>
      <c r="P123" s="3"/>
      <c r="Q123" s="3"/>
      <c r="R123" s="3"/>
      <c r="S123" s="3"/>
      <c r="T123" s="3"/>
    </row>
    <row r="124" spans="2:20">
      <c r="B124" s="27"/>
      <c r="C124" s="3"/>
      <c r="D124" s="3"/>
      <c r="E124" s="3"/>
      <c r="F124" s="3"/>
      <c r="G124" s="3"/>
      <c r="H124" s="3"/>
      <c r="I124" s="3"/>
      <c r="K124" s="3"/>
      <c r="L124" s="3"/>
      <c r="M124" s="3"/>
      <c r="N124" s="3"/>
      <c r="O124" s="106"/>
      <c r="P124" s="3"/>
      <c r="Q124" s="3"/>
      <c r="R124" s="3"/>
      <c r="S124" s="3"/>
      <c r="T124" s="3"/>
    </row>
    <row r="125" spans="2:20">
      <c r="B125" s="27"/>
      <c r="C125" s="3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106"/>
      <c r="P125" s="3"/>
      <c r="Q125" s="3"/>
      <c r="R125" s="3"/>
      <c r="S125" s="3"/>
      <c r="T125" s="3"/>
    </row>
    <row r="126" spans="2:20">
      <c r="B126" s="27"/>
      <c r="C126" s="3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106"/>
      <c r="P126" s="3"/>
      <c r="Q126" s="3"/>
      <c r="R126" s="3"/>
      <c r="S126" s="3"/>
      <c r="T126" s="3"/>
    </row>
  </sheetData>
  <autoFilter ref="A3:T41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6" showButton="0"/>
    <filterColumn colId="17" showButton="0"/>
    <filterColumn colId="18" showButton="0"/>
  </autoFilter>
  <mergeCells count="12">
    <mergeCell ref="P3:P4"/>
    <mergeCell ref="Q3:T3"/>
    <mergeCell ref="O82:O83"/>
    <mergeCell ref="O94:O95"/>
    <mergeCell ref="B3:B4"/>
    <mergeCell ref="C3:C4"/>
    <mergeCell ref="D3:D4"/>
    <mergeCell ref="E3:E4"/>
    <mergeCell ref="F3:F4"/>
    <mergeCell ref="G3:G4"/>
    <mergeCell ref="H3:N3"/>
    <mergeCell ref="O3:O4"/>
  </mergeCells>
  <phoneticPr fontId="1" type="noConversion"/>
  <pageMargins left="0.23622047244094491" right="0.23622047244094491" top="0.35433070866141736" bottom="0.35433070866141736" header="0.11811023622047245" footer="0.11811023622047245"/>
  <pageSetup paperSize="9" scale="3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topLeftCell="A10" workbookViewId="0">
      <selection activeCell="B30" sqref="B30"/>
    </sheetView>
  </sheetViews>
  <sheetFormatPr defaultRowHeight="17"/>
  <cols>
    <col min="1" max="1" width="6.25" customWidth="1"/>
    <col min="2" max="2" width="21.6875" customWidth="1"/>
    <col min="3" max="3" width="46.1875" customWidth="1"/>
    <col min="4" max="4" width="15.875" customWidth="1"/>
    <col min="5" max="5" width="14.1875" bestFit="1" customWidth="1"/>
    <col min="6" max="6" width="18.8125" bestFit="1" customWidth="1"/>
    <col min="7" max="7" width="10.5625" customWidth="1"/>
    <col min="8" max="8" width="11.125" customWidth="1"/>
    <col min="9" max="9" width="12.375" bestFit="1" customWidth="1"/>
    <col min="10" max="10" width="12.4375" bestFit="1" customWidth="1"/>
    <col min="11" max="11" width="12.375" style="2" customWidth="1"/>
    <col min="12" max="13" width="12.375" bestFit="1" customWidth="1"/>
    <col min="15" max="15" width="12.4375" bestFit="1" customWidth="1"/>
  </cols>
  <sheetData>
    <row r="1" spans="1:15" s="2" customFormat="1"/>
    <row r="2" spans="1:15" s="2" customFormat="1">
      <c r="D2" s="250" t="s">
        <v>909</v>
      </c>
      <c r="E2" s="250"/>
      <c r="G2" s="250" t="s">
        <v>911</v>
      </c>
      <c r="H2" s="250"/>
    </row>
    <row r="3" spans="1:15" s="2" customFormat="1">
      <c r="D3" s="3" t="s">
        <v>906</v>
      </c>
      <c r="E3" s="3" t="s">
        <v>907</v>
      </c>
      <c r="F3" s="3"/>
      <c r="G3" s="3" t="s">
        <v>906</v>
      </c>
      <c r="H3" s="3" t="s">
        <v>907</v>
      </c>
    </row>
    <row r="4" spans="1:15" ht="33.950000000000003">
      <c r="A4" s="256"/>
      <c r="B4" s="256" t="s">
        <v>912</v>
      </c>
      <c r="C4" s="257" t="s">
        <v>762</v>
      </c>
      <c r="D4" s="258">
        <v>15835000</v>
      </c>
      <c r="E4" s="258">
        <v>8630000</v>
      </c>
      <c r="F4" s="257"/>
      <c r="G4" s="259">
        <v>6000000</v>
      </c>
      <c r="H4" s="258">
        <v>3000000</v>
      </c>
    </row>
    <row r="5" spans="1:15" s="2" customFormat="1">
      <c r="A5" s="255"/>
      <c r="B5" s="257"/>
      <c r="C5" s="257" t="s">
        <v>913</v>
      </c>
      <c r="D5" s="258">
        <v>57008000</v>
      </c>
      <c r="E5" s="258">
        <v>42750000</v>
      </c>
      <c r="F5" s="257"/>
      <c r="G5" s="259">
        <v>36000000</v>
      </c>
      <c r="H5" s="258">
        <v>21600000</v>
      </c>
    </row>
    <row r="6" spans="1:15">
      <c r="A6" s="257"/>
      <c r="B6" s="257"/>
      <c r="C6" s="257" t="s">
        <v>901</v>
      </c>
      <c r="D6" s="258">
        <v>2970000</v>
      </c>
      <c r="E6" s="258">
        <v>2040000</v>
      </c>
      <c r="F6" s="257"/>
      <c r="G6" s="259">
        <v>4000000</v>
      </c>
      <c r="H6" s="258">
        <v>2000000</v>
      </c>
    </row>
    <row r="7" spans="1:15" ht="17.350000000000001" thickBot="1">
      <c r="A7" s="3"/>
      <c r="B7" s="3"/>
      <c r="C7" s="106"/>
      <c r="D7" s="3"/>
      <c r="E7" s="3"/>
      <c r="F7" s="3"/>
      <c r="G7" s="3"/>
      <c r="H7" s="3"/>
    </row>
    <row r="8" spans="1:15" ht="33.950000000000003">
      <c r="A8" s="251"/>
      <c r="B8" s="251" t="s">
        <v>910</v>
      </c>
      <c r="C8" s="260" t="s">
        <v>517</v>
      </c>
      <c r="D8" s="261">
        <v>23753000</v>
      </c>
      <c r="E8" s="261">
        <v>13780000</v>
      </c>
      <c r="F8" s="260"/>
      <c r="G8" s="261">
        <v>24000000</v>
      </c>
      <c r="H8" s="261">
        <v>10800000</v>
      </c>
    </row>
    <row r="9" spans="1:15" ht="30.55" customHeight="1">
      <c r="A9" s="252"/>
      <c r="C9" s="260" t="s">
        <v>695</v>
      </c>
      <c r="D9" s="261">
        <v>85513000</v>
      </c>
      <c r="E9" s="261">
        <v>48750000</v>
      </c>
      <c r="F9" s="260"/>
      <c r="G9" s="261">
        <v>96000000</v>
      </c>
      <c r="H9" s="261">
        <v>43200000</v>
      </c>
    </row>
    <row r="10" spans="1:15" ht="29.05" customHeight="1">
      <c r="A10" s="253"/>
      <c r="C10" s="260" t="s">
        <v>698</v>
      </c>
      <c r="D10" s="261">
        <v>4453000</v>
      </c>
      <c r="E10" s="261">
        <v>2590000</v>
      </c>
      <c r="F10" s="260"/>
      <c r="G10" s="261">
        <v>4500000</v>
      </c>
      <c r="H10" s="261">
        <v>2510000</v>
      </c>
    </row>
    <row r="11" spans="1:15" ht="21.15" customHeight="1" thickBot="1">
      <c r="A11" s="254"/>
      <c r="C11" s="260" t="s">
        <v>902</v>
      </c>
      <c r="D11" s="261">
        <v>16034000</v>
      </c>
      <c r="E11" s="261">
        <v>9300000</v>
      </c>
      <c r="F11" s="260"/>
      <c r="G11" s="261">
        <v>18000000</v>
      </c>
      <c r="H11" s="261">
        <v>10030000</v>
      </c>
    </row>
    <row r="12" spans="1:15">
      <c r="H12" s="248"/>
      <c r="I12" s="228" t="s">
        <v>915</v>
      </c>
      <c r="J12" s="228"/>
      <c r="K12" s="209" t="s">
        <v>917</v>
      </c>
      <c r="L12" s="228" t="s">
        <v>908</v>
      </c>
      <c r="M12" s="228"/>
      <c r="N12" s="248"/>
      <c r="O12" s="248"/>
    </row>
    <row r="13" spans="1:15">
      <c r="H13" s="248"/>
      <c r="I13" s="248" t="s">
        <v>907</v>
      </c>
      <c r="J13" s="248" t="s">
        <v>914</v>
      </c>
      <c r="K13" s="248"/>
      <c r="L13" s="248"/>
      <c r="M13" s="248"/>
      <c r="N13" s="248"/>
      <c r="O13" s="248"/>
    </row>
    <row r="14" spans="1:15">
      <c r="A14" s="28">
        <v>89</v>
      </c>
      <c r="B14" s="20">
        <v>42166</v>
      </c>
      <c r="C14" s="21" t="s">
        <v>121</v>
      </c>
      <c r="D14" s="21" t="s">
        <v>122</v>
      </c>
      <c r="E14" s="21" t="s">
        <v>60</v>
      </c>
      <c r="F14" s="21" t="s">
        <v>107</v>
      </c>
      <c r="G14" s="21">
        <v>1</v>
      </c>
      <c r="H14" s="248"/>
      <c r="I14" s="264">
        <v>2040000</v>
      </c>
      <c r="J14" s="248">
        <f t="shared" ref="J14:J15" si="0">I14*G14</f>
        <v>2040000</v>
      </c>
      <c r="K14" s="248"/>
      <c r="L14" s="264">
        <v>2000000</v>
      </c>
      <c r="M14" s="248">
        <f>G14*L14</f>
        <v>2000000</v>
      </c>
      <c r="N14" s="248"/>
      <c r="O14" s="248"/>
    </row>
    <row r="15" spans="1:15">
      <c r="A15" s="85">
        <v>137</v>
      </c>
      <c r="B15" s="87">
        <v>42492</v>
      </c>
      <c r="C15" s="89" t="s">
        <v>231</v>
      </c>
      <c r="D15" s="89" t="s">
        <v>232</v>
      </c>
      <c r="E15" s="89" t="s">
        <v>235</v>
      </c>
      <c r="F15" s="89" t="s">
        <v>236</v>
      </c>
      <c r="G15" s="89">
        <v>1</v>
      </c>
      <c r="H15" s="248"/>
      <c r="I15" s="264">
        <v>8630000</v>
      </c>
      <c r="J15" s="248">
        <f t="shared" si="0"/>
        <v>8630000</v>
      </c>
      <c r="K15" s="248"/>
      <c r="L15" s="264">
        <v>3000000</v>
      </c>
      <c r="M15" s="248">
        <f t="shared" ref="M15:M26" si="1">G15*L15</f>
        <v>3000000</v>
      </c>
      <c r="N15" s="248"/>
      <c r="O15" s="248"/>
    </row>
    <row r="16" spans="1:15">
      <c r="A16" s="85">
        <v>224</v>
      </c>
      <c r="B16" s="87">
        <v>43070</v>
      </c>
      <c r="C16" s="89" t="s">
        <v>317</v>
      </c>
      <c r="D16" s="89" t="s">
        <v>317</v>
      </c>
      <c r="E16" s="200" t="s">
        <v>677</v>
      </c>
      <c r="F16" s="200" t="s">
        <v>767</v>
      </c>
      <c r="G16" s="200">
        <v>12</v>
      </c>
      <c r="H16" s="248"/>
      <c r="I16" s="264">
        <v>2040000</v>
      </c>
      <c r="J16" s="248">
        <f>I16*G16</f>
        <v>24480000</v>
      </c>
      <c r="K16" s="248"/>
      <c r="L16" s="264">
        <v>2000000</v>
      </c>
      <c r="M16" s="248">
        <f t="shared" si="1"/>
        <v>24000000</v>
      </c>
      <c r="N16" s="248"/>
      <c r="O16" s="248"/>
    </row>
    <row r="17" spans="1:15">
      <c r="A17" s="85">
        <v>225</v>
      </c>
      <c r="B17" s="87">
        <v>43073</v>
      </c>
      <c r="C17" s="89" t="s">
        <v>255</v>
      </c>
      <c r="D17" s="89" t="s">
        <v>255</v>
      </c>
      <c r="E17" s="200" t="s">
        <v>891</v>
      </c>
      <c r="F17" s="200" t="s">
        <v>894</v>
      </c>
      <c r="G17" s="200">
        <v>1</v>
      </c>
      <c r="H17" s="248"/>
      <c r="I17" s="264">
        <v>42750000</v>
      </c>
      <c r="J17" s="248">
        <f t="shared" ref="J17:J26" si="2">I17*G17</f>
        <v>42750000</v>
      </c>
      <c r="K17" s="248">
        <v>22000000</v>
      </c>
      <c r="L17" s="264">
        <v>21600000</v>
      </c>
      <c r="M17" s="248">
        <f t="shared" si="1"/>
        <v>21600000</v>
      </c>
      <c r="N17" s="248"/>
      <c r="O17" s="248"/>
    </row>
    <row r="18" spans="1:15">
      <c r="A18" s="85">
        <v>229</v>
      </c>
      <c r="B18" s="87">
        <v>43082</v>
      </c>
      <c r="C18" s="68" t="s">
        <v>684</v>
      </c>
      <c r="D18" s="89" t="s">
        <v>255</v>
      </c>
      <c r="E18" s="90" t="s">
        <v>686</v>
      </c>
      <c r="F18" s="90" t="s">
        <v>687</v>
      </c>
      <c r="G18" s="90">
        <v>1</v>
      </c>
      <c r="H18" s="248"/>
      <c r="I18" s="264">
        <v>8630000</v>
      </c>
      <c r="J18" s="248">
        <f t="shared" si="2"/>
        <v>8630000</v>
      </c>
      <c r="K18" s="248">
        <v>64000000</v>
      </c>
      <c r="L18" s="264">
        <v>3000000</v>
      </c>
      <c r="M18" s="248">
        <f t="shared" si="1"/>
        <v>3000000</v>
      </c>
      <c r="N18" s="248"/>
      <c r="O18" s="248"/>
    </row>
    <row r="19" spans="1:15">
      <c r="A19" s="85">
        <v>230</v>
      </c>
      <c r="B19" s="87">
        <v>43084</v>
      </c>
      <c r="C19" s="89" t="s">
        <v>690</v>
      </c>
      <c r="D19" s="89" t="s">
        <v>690</v>
      </c>
      <c r="E19" s="200" t="s">
        <v>694</v>
      </c>
      <c r="F19" s="200" t="s">
        <v>695</v>
      </c>
      <c r="G19" s="200">
        <v>1</v>
      </c>
      <c r="H19" s="248"/>
      <c r="I19" s="265">
        <v>48750000</v>
      </c>
      <c r="J19" s="248">
        <f t="shared" si="2"/>
        <v>48750000</v>
      </c>
      <c r="K19" s="248"/>
      <c r="L19" s="265">
        <v>43200000</v>
      </c>
      <c r="M19" s="248">
        <f t="shared" si="1"/>
        <v>43200000</v>
      </c>
      <c r="N19" s="248"/>
      <c r="O19" s="248"/>
    </row>
    <row r="20" spans="1:15">
      <c r="E20" s="200" t="s">
        <v>516</v>
      </c>
      <c r="F20" s="200" t="s">
        <v>517</v>
      </c>
      <c r="G20" s="200">
        <v>1</v>
      </c>
      <c r="H20" s="248"/>
      <c r="I20" s="265">
        <v>13780000</v>
      </c>
      <c r="J20" s="248">
        <f t="shared" si="2"/>
        <v>13780000</v>
      </c>
      <c r="K20" s="248"/>
      <c r="L20" s="265">
        <v>10800000</v>
      </c>
      <c r="M20" s="248">
        <f t="shared" si="1"/>
        <v>10800000</v>
      </c>
      <c r="N20" s="248"/>
      <c r="O20" s="248"/>
    </row>
    <row r="21" spans="1:15">
      <c r="E21" s="200" t="s">
        <v>516</v>
      </c>
      <c r="F21" s="200" t="s">
        <v>517</v>
      </c>
      <c r="G21" s="200">
        <v>1</v>
      </c>
      <c r="H21" s="248"/>
      <c r="I21" s="265">
        <v>13780000</v>
      </c>
      <c r="J21" s="248">
        <f t="shared" si="2"/>
        <v>13780000</v>
      </c>
      <c r="K21" s="248"/>
      <c r="L21" s="265">
        <v>10800000</v>
      </c>
      <c r="M21" s="248">
        <f t="shared" si="1"/>
        <v>10800000</v>
      </c>
      <c r="N21" s="248"/>
      <c r="O21" s="248"/>
    </row>
    <row r="22" spans="1:15">
      <c r="E22" s="200" t="s">
        <v>697</v>
      </c>
      <c r="F22" s="200" t="s">
        <v>698</v>
      </c>
      <c r="G22" s="200">
        <v>1</v>
      </c>
      <c r="H22" s="248"/>
      <c r="I22" s="265">
        <v>2590000</v>
      </c>
      <c r="J22" s="248">
        <f t="shared" si="2"/>
        <v>2590000</v>
      </c>
      <c r="K22" s="248"/>
      <c r="L22" s="265">
        <v>2510000</v>
      </c>
      <c r="M22" s="248">
        <f t="shared" si="1"/>
        <v>2510000</v>
      </c>
      <c r="N22" s="248"/>
      <c r="O22" s="248"/>
    </row>
    <row r="23" spans="1:15">
      <c r="A23" s="85">
        <v>233</v>
      </c>
      <c r="B23" s="87">
        <v>43109</v>
      </c>
      <c r="C23" s="89" t="s">
        <v>705</v>
      </c>
      <c r="D23" s="89" t="s">
        <v>705</v>
      </c>
      <c r="E23" s="90" t="s">
        <v>179</v>
      </c>
      <c r="F23" s="90" t="s">
        <v>715</v>
      </c>
      <c r="G23" s="90">
        <v>2</v>
      </c>
      <c r="H23" s="248"/>
      <c r="I23" s="264">
        <v>8630000</v>
      </c>
      <c r="J23" s="248">
        <f t="shared" si="2"/>
        <v>17260000</v>
      </c>
      <c r="K23" s="248"/>
      <c r="L23" s="264">
        <v>3000000</v>
      </c>
      <c r="M23" s="248">
        <f t="shared" si="1"/>
        <v>6000000</v>
      </c>
      <c r="N23" s="248"/>
      <c r="O23" s="248"/>
    </row>
    <row r="24" spans="1:15">
      <c r="A24" s="85">
        <v>239</v>
      </c>
      <c r="B24" s="87">
        <v>43132</v>
      </c>
      <c r="C24" s="89" t="s">
        <v>760</v>
      </c>
      <c r="D24" s="89" t="s">
        <v>760</v>
      </c>
      <c r="E24" s="200" t="s">
        <v>766</v>
      </c>
      <c r="F24" s="200" t="s">
        <v>762</v>
      </c>
      <c r="G24" s="200">
        <v>1</v>
      </c>
      <c r="H24" s="248"/>
      <c r="I24" s="264">
        <v>8630000</v>
      </c>
      <c r="J24" s="248">
        <f t="shared" si="2"/>
        <v>8630000</v>
      </c>
      <c r="K24" s="248"/>
      <c r="L24" s="264">
        <v>3000000</v>
      </c>
      <c r="M24" s="248">
        <f t="shared" si="1"/>
        <v>3000000</v>
      </c>
      <c r="N24" s="248"/>
      <c r="O24" s="248"/>
    </row>
    <row r="25" spans="1:15">
      <c r="E25" s="200" t="s">
        <v>763</v>
      </c>
      <c r="F25" s="200" t="s">
        <v>767</v>
      </c>
      <c r="G25" s="200">
        <v>2</v>
      </c>
      <c r="H25" s="248"/>
      <c r="I25" s="264">
        <v>2040000</v>
      </c>
      <c r="J25" s="248">
        <f t="shared" si="2"/>
        <v>4080000</v>
      </c>
      <c r="K25" s="248"/>
      <c r="L25" s="264">
        <v>2000000</v>
      </c>
      <c r="M25" s="248">
        <f t="shared" si="1"/>
        <v>4000000</v>
      </c>
      <c r="N25" s="248"/>
      <c r="O25" s="248"/>
    </row>
    <row r="26" spans="1:15">
      <c r="A26" s="85">
        <v>243</v>
      </c>
      <c r="B26" s="87">
        <v>43151</v>
      </c>
      <c r="C26" s="89" t="s">
        <v>788</v>
      </c>
      <c r="D26" s="89" t="s">
        <v>788</v>
      </c>
      <c r="E26" s="90" t="s">
        <v>333</v>
      </c>
      <c r="F26" s="90" t="s">
        <v>762</v>
      </c>
      <c r="G26" s="90">
        <v>1</v>
      </c>
      <c r="H26" s="248"/>
      <c r="I26" s="264">
        <v>8630000</v>
      </c>
      <c r="J26" s="248">
        <f t="shared" si="2"/>
        <v>8630000</v>
      </c>
      <c r="K26" s="248"/>
      <c r="L26" s="264">
        <v>3000000</v>
      </c>
      <c r="M26" s="248">
        <f t="shared" si="1"/>
        <v>3000000</v>
      </c>
      <c r="N26" s="248"/>
      <c r="O26" s="248"/>
    </row>
    <row r="27" spans="1:15">
      <c r="H27" s="248"/>
      <c r="I27" s="248">
        <f>SUM(I14:I26)</f>
        <v>170920000</v>
      </c>
      <c r="J27" s="248">
        <f>SUM(J14:J26)</f>
        <v>204030000</v>
      </c>
      <c r="K27" s="248">
        <f>SUM(K14:K26)</f>
        <v>86000000</v>
      </c>
      <c r="L27" s="248">
        <f>SUM(L14:L26)</f>
        <v>109910000</v>
      </c>
      <c r="M27" s="248">
        <f>SUM(M14:M26)</f>
        <v>136910000</v>
      </c>
      <c r="N27" s="248"/>
      <c r="O27" s="248">
        <f>J27+M27</f>
        <v>340940000</v>
      </c>
    </row>
    <row r="28" spans="1:15">
      <c r="H28" s="248"/>
      <c r="I28" s="248"/>
      <c r="J28" s="248"/>
      <c r="K28" s="248"/>
      <c r="L28" s="248"/>
      <c r="M28" s="248"/>
      <c r="N28" s="248"/>
      <c r="O28" s="248"/>
    </row>
    <row r="29" spans="1:15">
      <c r="H29" s="248"/>
      <c r="I29" s="248"/>
      <c r="J29" s="248"/>
      <c r="K29" s="248"/>
      <c r="L29" s="248"/>
      <c r="M29" s="248"/>
      <c r="N29" s="248"/>
      <c r="O29" s="248"/>
    </row>
    <row r="30" spans="1:15">
      <c r="H30" s="248"/>
      <c r="I30" s="248"/>
      <c r="J30" s="248"/>
      <c r="K30" s="248"/>
      <c r="L30" s="248"/>
      <c r="M30" s="248"/>
      <c r="N30" s="248"/>
      <c r="O30" s="248"/>
    </row>
    <row r="31" spans="1:15">
      <c r="H31" s="248"/>
      <c r="I31" s="248"/>
      <c r="J31" s="248"/>
      <c r="K31" s="248"/>
      <c r="L31" s="248"/>
      <c r="M31" s="248"/>
      <c r="N31" s="248"/>
      <c r="O31" s="248"/>
    </row>
    <row r="32" spans="1:15">
      <c r="A32" s="29">
        <v>98</v>
      </c>
      <c r="B32" s="11">
        <v>42911</v>
      </c>
      <c r="C32" s="15" t="s">
        <v>526</v>
      </c>
      <c r="D32" s="11">
        <v>42916</v>
      </c>
      <c r="E32" s="11">
        <v>43251</v>
      </c>
      <c r="F32" s="9" t="s">
        <v>524</v>
      </c>
      <c r="G32" s="12"/>
      <c r="H32" s="248"/>
      <c r="I32" s="248"/>
      <c r="J32" s="248"/>
      <c r="K32" s="248"/>
      <c r="L32" s="266">
        <v>6000000</v>
      </c>
      <c r="M32" s="266">
        <v>6000000</v>
      </c>
      <c r="N32" s="248"/>
      <c r="O32" s="248">
        <f>SUM(M39:M42)+K27</f>
        <v>365400000</v>
      </c>
    </row>
    <row r="33" spans="1:15" ht="33.950000000000003">
      <c r="A33" s="29">
        <v>104</v>
      </c>
      <c r="B33" s="11">
        <v>42991</v>
      </c>
      <c r="C33" s="263" t="s">
        <v>916</v>
      </c>
      <c r="D33" s="11">
        <v>42991</v>
      </c>
      <c r="E33" s="11">
        <v>43465</v>
      </c>
      <c r="F33" s="9" t="s">
        <v>559</v>
      </c>
      <c r="G33" s="12"/>
      <c r="H33" s="248"/>
      <c r="I33" s="248"/>
      <c r="J33" s="248"/>
      <c r="K33" s="248"/>
      <c r="L33" s="266">
        <v>8400000</v>
      </c>
      <c r="M33" s="266">
        <v>8400000</v>
      </c>
      <c r="N33" s="248"/>
      <c r="O33" s="248"/>
    </row>
    <row r="34" spans="1:15" ht="33.950000000000003">
      <c r="A34" s="31">
        <v>114</v>
      </c>
      <c r="B34" s="19">
        <v>43100</v>
      </c>
      <c r="C34" s="267" t="s">
        <v>921</v>
      </c>
      <c r="D34" s="19">
        <v>43101</v>
      </c>
      <c r="E34" s="19">
        <v>43465</v>
      </c>
      <c r="F34" s="91" t="s">
        <v>723</v>
      </c>
      <c r="G34" s="51"/>
      <c r="H34" s="248"/>
      <c r="I34" s="248"/>
      <c r="J34" s="248"/>
      <c r="K34" s="248"/>
      <c r="L34" s="249">
        <v>13000000</v>
      </c>
      <c r="M34" s="249">
        <v>13000000</v>
      </c>
      <c r="N34" s="248"/>
      <c r="O34" s="248"/>
    </row>
    <row r="35" spans="1:15">
      <c r="A35" s="29">
        <v>117</v>
      </c>
      <c r="B35" s="11">
        <v>43101</v>
      </c>
      <c r="C35" s="15" t="s">
        <v>741</v>
      </c>
      <c r="D35" s="11">
        <v>43101</v>
      </c>
      <c r="E35" s="11">
        <v>43465</v>
      </c>
      <c r="F35" s="9" t="s">
        <v>740</v>
      </c>
      <c r="G35" s="12"/>
      <c r="H35" s="248"/>
      <c r="I35" s="248"/>
      <c r="J35" s="248"/>
      <c r="K35" s="248"/>
      <c r="L35" s="266">
        <v>28000000</v>
      </c>
      <c r="M35" s="266">
        <v>28000000</v>
      </c>
      <c r="N35" s="248"/>
      <c r="O35" s="248"/>
    </row>
    <row r="36" spans="1:15">
      <c r="A36" s="29">
        <v>118</v>
      </c>
      <c r="B36" s="11">
        <v>43157</v>
      </c>
      <c r="C36" s="15" t="s">
        <v>797</v>
      </c>
      <c r="D36" s="11">
        <v>43157</v>
      </c>
      <c r="E36" s="11">
        <v>43281</v>
      </c>
      <c r="F36" s="9" t="s">
        <v>796</v>
      </c>
      <c r="G36" s="9"/>
      <c r="H36" s="248"/>
      <c r="I36" s="248"/>
      <c r="J36" s="248"/>
      <c r="K36" s="248"/>
      <c r="L36" s="266">
        <v>4000000</v>
      </c>
      <c r="M36" s="266">
        <v>4000000</v>
      </c>
      <c r="N36" s="248"/>
      <c r="O36" s="248"/>
    </row>
    <row r="37" spans="1:15">
      <c r="A37" s="29">
        <v>119</v>
      </c>
      <c r="B37" s="11">
        <v>43171</v>
      </c>
      <c r="C37" s="15" t="s">
        <v>802</v>
      </c>
      <c r="D37" s="11">
        <v>43171</v>
      </c>
      <c r="E37" s="11">
        <v>43281</v>
      </c>
      <c r="F37" s="9" t="s">
        <v>796</v>
      </c>
      <c r="G37" s="9"/>
      <c r="H37" s="248"/>
      <c r="I37" s="248"/>
      <c r="J37" s="248"/>
      <c r="K37" s="248"/>
      <c r="L37" s="266">
        <v>4000000</v>
      </c>
      <c r="M37" s="266">
        <v>4000000</v>
      </c>
      <c r="N37" s="248"/>
      <c r="O37" s="248"/>
    </row>
    <row r="38" spans="1:15">
      <c r="A38" s="29">
        <v>125</v>
      </c>
      <c r="B38" s="11">
        <v>43244</v>
      </c>
      <c r="C38" s="15" t="s">
        <v>860</v>
      </c>
      <c r="D38" s="11">
        <v>43282</v>
      </c>
      <c r="E38" s="11">
        <v>43465</v>
      </c>
      <c r="F38" s="9" t="s">
        <v>859</v>
      </c>
      <c r="G38" s="12"/>
      <c r="H38" s="248"/>
      <c r="I38" s="248"/>
      <c r="J38" s="248"/>
      <c r="K38" s="248"/>
      <c r="L38" s="266">
        <v>29500000</v>
      </c>
      <c r="M38" s="266">
        <v>29500000</v>
      </c>
      <c r="N38" s="248"/>
      <c r="O38" s="248"/>
    </row>
    <row r="39" spans="1:15">
      <c r="H39" s="248"/>
      <c r="I39" s="248"/>
      <c r="J39" s="248"/>
      <c r="K39" s="248"/>
      <c r="L39" s="248"/>
      <c r="M39" s="248">
        <f>SUM(M32:M38)</f>
        <v>92900000</v>
      </c>
      <c r="N39" s="248"/>
      <c r="O39" s="248"/>
    </row>
    <row r="40" spans="1:15">
      <c r="H40" s="248"/>
      <c r="I40" s="248"/>
      <c r="J40" s="248"/>
      <c r="K40" s="248" t="s">
        <v>920</v>
      </c>
      <c r="L40" s="248"/>
      <c r="M40" s="248">
        <v>42500000</v>
      </c>
      <c r="N40" s="248"/>
      <c r="O40" s="248"/>
    </row>
    <row r="41" spans="1:15">
      <c r="H41" s="248"/>
      <c r="I41" s="248"/>
      <c r="J41" s="248"/>
      <c r="K41" s="2" t="s">
        <v>918</v>
      </c>
      <c r="L41" s="248">
        <v>45000000</v>
      </c>
      <c r="M41" s="248">
        <v>45000000</v>
      </c>
      <c r="N41" s="248"/>
      <c r="O41" s="248"/>
    </row>
    <row r="42" spans="1:15">
      <c r="H42" s="248"/>
      <c r="I42" s="248"/>
      <c r="J42" s="248"/>
      <c r="K42" s="248" t="s">
        <v>919</v>
      </c>
      <c r="L42" s="248">
        <v>99000000</v>
      </c>
      <c r="M42" s="248">
        <v>99000000</v>
      </c>
      <c r="N42" s="248"/>
      <c r="O42" s="248"/>
    </row>
    <row r="43" spans="1:15">
      <c r="H43" s="248"/>
      <c r="I43" s="248"/>
      <c r="J43" s="248"/>
      <c r="K43" s="248"/>
      <c r="L43" s="248"/>
      <c r="M43" s="248"/>
      <c r="N43" s="248"/>
      <c r="O43" s="248"/>
    </row>
  </sheetData>
  <mergeCells count="4">
    <mergeCell ref="D2:E2"/>
    <mergeCell ref="G2:H2"/>
    <mergeCell ref="I12:J12"/>
    <mergeCell ref="L12:M1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6"/>
  <sheetViews>
    <sheetView zoomScale="70" zoomScaleNormal="70" workbookViewId="0">
      <selection activeCell="H3" sqref="H3:J3"/>
    </sheetView>
  </sheetViews>
  <sheetFormatPr defaultRowHeight="17"/>
  <cols>
    <col min="1" max="1" width="1.1875" customWidth="1"/>
    <col min="2" max="2" width="7.1875" customWidth="1"/>
    <col min="3" max="3" width="12.3125" customWidth="1"/>
    <col min="4" max="4" width="17" customWidth="1"/>
    <col min="5" max="5" width="19.0625" customWidth="1"/>
    <col min="6" max="6" width="51.25" customWidth="1"/>
    <col min="7" max="7" width="5.375" customWidth="1"/>
    <col min="8" max="8" width="15.3125" customWidth="1"/>
    <col min="9" max="9" width="19.0625" bestFit="1" customWidth="1"/>
    <col min="10" max="10" width="5.125" customWidth="1"/>
    <col min="11" max="11" width="10.375" customWidth="1"/>
    <col min="12" max="12" width="12.4375" customWidth="1"/>
    <col min="13" max="13" width="10.125" customWidth="1"/>
    <col min="14" max="14" width="13.4375" customWidth="1"/>
    <col min="15" max="15" width="6.1875" customWidth="1"/>
    <col min="16" max="16" width="15.0625" customWidth="1"/>
    <col min="17" max="18" width="10.875" bestFit="1" customWidth="1"/>
    <col min="19" max="19" width="11.9375" bestFit="1" customWidth="1"/>
    <col min="20" max="20" width="13.25" customWidth="1"/>
  </cols>
  <sheetData>
    <row r="1" spans="2:58" s="2" customFormat="1" ht="17.45" customHeight="1">
      <c r="B1" s="236" t="s">
        <v>4</v>
      </c>
      <c r="C1" s="230" t="s">
        <v>5</v>
      </c>
      <c r="D1" s="230" t="s">
        <v>6</v>
      </c>
      <c r="E1" s="230" t="s">
        <v>7</v>
      </c>
      <c r="F1" s="230" t="s">
        <v>0</v>
      </c>
      <c r="G1" s="230" t="s">
        <v>11</v>
      </c>
      <c r="H1" s="238" t="s">
        <v>50</v>
      </c>
      <c r="I1" s="239"/>
      <c r="J1" s="239"/>
      <c r="K1" s="239"/>
      <c r="L1" s="239"/>
      <c r="M1" s="239"/>
      <c r="N1" s="240"/>
      <c r="O1" s="232" t="s">
        <v>189</v>
      </c>
      <c r="P1" s="230" t="s">
        <v>28</v>
      </c>
      <c r="Q1" s="229" t="s">
        <v>1</v>
      </c>
      <c r="R1" s="229"/>
      <c r="S1" s="229"/>
      <c r="T1" s="229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</row>
    <row r="2" spans="2:58" s="2" customFormat="1">
      <c r="B2" s="237"/>
      <c r="C2" s="231"/>
      <c r="D2" s="231"/>
      <c r="E2" s="231"/>
      <c r="F2" s="231"/>
      <c r="G2" s="231"/>
      <c r="H2" s="76" t="s">
        <v>112</v>
      </c>
      <c r="I2" s="76" t="s">
        <v>12</v>
      </c>
      <c r="J2" s="76" t="s">
        <v>13</v>
      </c>
      <c r="K2" s="76" t="s">
        <v>53</v>
      </c>
      <c r="L2" s="76" t="s">
        <v>21</v>
      </c>
      <c r="M2" s="76" t="s">
        <v>9</v>
      </c>
      <c r="N2" s="76" t="s">
        <v>10</v>
      </c>
      <c r="O2" s="233"/>
      <c r="P2" s="231"/>
      <c r="Q2" s="206" t="s">
        <v>57</v>
      </c>
      <c r="R2" s="206" t="s">
        <v>58</v>
      </c>
      <c r="S2" s="206" t="s">
        <v>14</v>
      </c>
      <c r="T2" s="6" t="s">
        <v>8</v>
      </c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</row>
    <row r="3" spans="2:58" s="2" customFormat="1">
      <c r="B3" s="28">
        <v>89</v>
      </c>
      <c r="C3" s="20">
        <v>42166</v>
      </c>
      <c r="D3" s="21" t="s">
        <v>121</v>
      </c>
      <c r="E3" s="21" t="s">
        <v>122</v>
      </c>
      <c r="F3" s="15" t="s">
        <v>123</v>
      </c>
      <c r="G3" s="21" t="s">
        <v>15</v>
      </c>
      <c r="H3" s="21" t="s">
        <v>60</v>
      </c>
      <c r="I3" s="21" t="s">
        <v>107</v>
      </c>
      <c r="J3" s="21">
        <v>1</v>
      </c>
      <c r="K3" s="21">
        <v>5592832</v>
      </c>
      <c r="L3" s="21">
        <v>10749625</v>
      </c>
      <c r="M3" s="20">
        <v>42217</v>
      </c>
      <c r="N3" s="20">
        <v>43312</v>
      </c>
      <c r="O3" s="104">
        <v>1</v>
      </c>
      <c r="P3" s="10">
        <v>5600000</v>
      </c>
      <c r="Q3" s="10">
        <v>7000000</v>
      </c>
      <c r="R3" s="13">
        <v>9000000</v>
      </c>
      <c r="S3" s="13">
        <f>SUM(P3:R3)</f>
        <v>21600000</v>
      </c>
    </row>
    <row r="4" spans="2:58" s="2" customFormat="1">
      <c r="B4" s="85">
        <v>137</v>
      </c>
      <c r="C4" s="87">
        <v>42492</v>
      </c>
      <c r="D4" s="89" t="s">
        <v>231</v>
      </c>
      <c r="E4" s="89" t="s">
        <v>232</v>
      </c>
      <c r="F4" s="68" t="s">
        <v>310</v>
      </c>
      <c r="G4" s="89" t="s">
        <v>233</v>
      </c>
      <c r="H4" s="89" t="s">
        <v>235</v>
      </c>
      <c r="I4" s="89" t="s">
        <v>236</v>
      </c>
      <c r="J4" s="89">
        <v>1</v>
      </c>
      <c r="K4" s="89">
        <v>1338707</v>
      </c>
      <c r="L4" s="89">
        <v>10977525</v>
      </c>
      <c r="M4" s="87">
        <v>42491</v>
      </c>
      <c r="N4" s="87">
        <v>43220</v>
      </c>
      <c r="O4" s="207">
        <v>1</v>
      </c>
      <c r="P4" s="38">
        <v>78000000</v>
      </c>
      <c r="Q4" s="38"/>
      <c r="R4" s="64"/>
      <c r="S4" s="64">
        <f>SUM(P4:R4)</f>
        <v>78000000</v>
      </c>
    </row>
    <row r="5" spans="2:58" s="2" customFormat="1">
      <c r="B5" s="25"/>
      <c r="C5" s="49"/>
      <c r="D5" s="200"/>
      <c r="E5" s="200"/>
      <c r="F5" s="69"/>
      <c r="G5" s="200"/>
      <c r="H5" s="200" t="s">
        <v>146</v>
      </c>
      <c r="I5" s="200" t="s">
        <v>234</v>
      </c>
      <c r="J5" s="200">
        <v>1</v>
      </c>
      <c r="K5" s="200">
        <v>1338707</v>
      </c>
      <c r="L5" s="200">
        <v>10977525</v>
      </c>
      <c r="M5" s="49">
        <v>42491</v>
      </c>
      <c r="N5" s="49">
        <v>43220</v>
      </c>
      <c r="O5" s="208">
        <v>1</v>
      </c>
      <c r="P5" s="39"/>
      <c r="Q5" s="39"/>
      <c r="R5" s="65"/>
      <c r="S5" s="65"/>
    </row>
    <row r="6" spans="2:58" s="2" customFormat="1">
      <c r="B6" s="85">
        <v>224</v>
      </c>
      <c r="C6" s="87">
        <v>43070</v>
      </c>
      <c r="D6" s="89" t="s">
        <v>317</v>
      </c>
      <c r="E6" s="89" t="s">
        <v>317</v>
      </c>
      <c r="F6" s="68" t="s">
        <v>661</v>
      </c>
      <c r="G6" s="89"/>
      <c r="H6" s="89" t="s">
        <v>674</v>
      </c>
      <c r="I6" s="89" t="s">
        <v>793</v>
      </c>
      <c r="J6" s="89">
        <v>20</v>
      </c>
      <c r="K6" s="89">
        <v>5633767</v>
      </c>
      <c r="L6" s="89">
        <v>11310733</v>
      </c>
      <c r="M6" s="87">
        <v>43101</v>
      </c>
      <c r="N6" s="87">
        <v>43465</v>
      </c>
      <c r="O6" s="207"/>
      <c r="P6" s="38"/>
      <c r="Q6" s="38"/>
      <c r="R6" s="64"/>
      <c r="S6" s="64">
        <v>380000000</v>
      </c>
    </row>
    <row r="7" spans="2:58" s="2" customFormat="1">
      <c r="B7" s="25"/>
      <c r="C7" s="49"/>
      <c r="D7" s="200"/>
      <c r="E7" s="200"/>
      <c r="F7" s="69"/>
      <c r="G7" s="200"/>
      <c r="H7" s="200" t="s">
        <v>675</v>
      </c>
      <c r="I7" s="200" t="s">
        <v>794</v>
      </c>
      <c r="J7" s="200">
        <v>4</v>
      </c>
      <c r="K7" s="200">
        <v>5633767</v>
      </c>
      <c r="L7" s="200">
        <v>11310733</v>
      </c>
      <c r="M7" s="49">
        <v>43101</v>
      </c>
      <c r="N7" s="49">
        <v>43465</v>
      </c>
      <c r="O7" s="208"/>
      <c r="P7" s="39"/>
      <c r="Q7" s="39"/>
      <c r="R7" s="65"/>
      <c r="S7" s="65"/>
    </row>
    <row r="8" spans="2:58" s="2" customFormat="1">
      <c r="B8" s="25"/>
      <c r="C8" s="49"/>
      <c r="D8" s="200"/>
      <c r="E8" s="200"/>
      <c r="F8" s="69"/>
      <c r="G8" s="200"/>
      <c r="H8" s="200" t="s">
        <v>676</v>
      </c>
      <c r="I8" s="200" t="s">
        <v>795</v>
      </c>
      <c r="J8" s="200">
        <v>1</v>
      </c>
      <c r="K8" s="200">
        <v>5633767</v>
      </c>
      <c r="L8" s="200">
        <v>11216597</v>
      </c>
      <c r="M8" s="49">
        <v>43101</v>
      </c>
      <c r="N8" s="49">
        <v>43465</v>
      </c>
      <c r="O8" s="208"/>
      <c r="P8" s="39"/>
      <c r="Q8" s="39"/>
      <c r="R8" s="65"/>
      <c r="S8" s="65"/>
    </row>
    <row r="9" spans="2:58" s="2" customFormat="1">
      <c r="B9" s="25"/>
      <c r="C9" s="49"/>
      <c r="D9" s="200"/>
      <c r="E9" s="200"/>
      <c r="F9" s="69"/>
      <c r="G9" s="200"/>
      <c r="H9" s="200" t="s">
        <v>677</v>
      </c>
      <c r="I9" s="200" t="s">
        <v>767</v>
      </c>
      <c r="J9" s="200">
        <v>12</v>
      </c>
      <c r="K9" s="200">
        <v>5633767</v>
      </c>
      <c r="L9" s="200">
        <v>11073426</v>
      </c>
      <c r="M9" s="49">
        <v>43035</v>
      </c>
      <c r="N9" s="49">
        <v>43465</v>
      </c>
      <c r="O9" s="208"/>
      <c r="P9" s="39"/>
      <c r="Q9" s="39"/>
      <c r="R9" s="65"/>
      <c r="S9" s="65"/>
    </row>
    <row r="10" spans="2:58" s="2" customFormat="1">
      <c r="B10" s="85">
        <v>225</v>
      </c>
      <c r="C10" s="87">
        <v>43073</v>
      </c>
      <c r="D10" s="89" t="s">
        <v>255</v>
      </c>
      <c r="E10" s="89" t="s">
        <v>255</v>
      </c>
      <c r="F10" s="68" t="s">
        <v>665</v>
      </c>
      <c r="G10" s="89" t="s">
        <v>61</v>
      </c>
      <c r="H10" s="89" t="s">
        <v>884</v>
      </c>
      <c r="I10" s="89" t="s">
        <v>886</v>
      </c>
      <c r="J10" s="89">
        <v>17</v>
      </c>
      <c r="K10" s="89"/>
      <c r="L10" s="89"/>
      <c r="M10" s="87"/>
      <c r="N10" s="87"/>
      <c r="O10" s="207"/>
      <c r="P10" s="51" t="s">
        <v>668</v>
      </c>
      <c r="Q10" s="38">
        <v>98070000</v>
      </c>
      <c r="R10" s="38">
        <v>39000000</v>
      </c>
      <c r="S10" s="64">
        <f>72720000-11790000</f>
        <v>60930000</v>
      </c>
      <c r="T10" s="64">
        <f>SUM(Q10:S10)</f>
        <v>198000000</v>
      </c>
    </row>
    <row r="11" spans="2:58" s="2" customFormat="1">
      <c r="B11" s="25"/>
      <c r="C11" s="49"/>
      <c r="D11" s="200"/>
      <c r="E11" s="200"/>
      <c r="F11" s="69"/>
      <c r="G11" s="200"/>
      <c r="H11" s="200" t="s">
        <v>885</v>
      </c>
      <c r="I11" s="200" t="s">
        <v>515</v>
      </c>
      <c r="J11" s="200">
        <v>6</v>
      </c>
      <c r="K11" s="200"/>
      <c r="L11" s="200"/>
      <c r="M11" s="49"/>
      <c r="N11" s="49"/>
      <c r="O11" s="208"/>
      <c r="P11" s="52"/>
      <c r="Q11" s="39"/>
      <c r="R11" s="39"/>
      <c r="S11" s="65"/>
      <c r="T11" s="65"/>
    </row>
    <row r="12" spans="2:58" s="2" customFormat="1">
      <c r="B12" s="25"/>
      <c r="C12" s="49"/>
      <c r="D12" s="200"/>
      <c r="E12" s="200"/>
      <c r="F12" s="69"/>
      <c r="G12" s="200"/>
      <c r="H12" s="200" t="s">
        <v>887</v>
      </c>
      <c r="I12" s="200" t="s">
        <v>892</v>
      </c>
      <c r="J12" s="200">
        <v>2</v>
      </c>
      <c r="K12" s="200"/>
      <c r="L12" s="200"/>
      <c r="M12" s="49"/>
      <c r="N12" s="49"/>
      <c r="O12" s="208"/>
      <c r="P12" s="52"/>
      <c r="Q12" s="39"/>
      <c r="R12" s="39"/>
      <c r="S12" s="65"/>
      <c r="T12" s="65"/>
    </row>
    <row r="13" spans="2:58" s="2" customFormat="1">
      <c r="B13" s="25"/>
      <c r="C13" s="49"/>
      <c r="D13" s="200"/>
      <c r="E13" s="200"/>
      <c r="F13" s="69"/>
      <c r="G13" s="200"/>
      <c r="H13" s="200" t="s">
        <v>888</v>
      </c>
      <c r="I13" s="200" t="s">
        <v>693</v>
      </c>
      <c r="J13" s="200">
        <v>2</v>
      </c>
      <c r="K13" s="200"/>
      <c r="L13" s="200"/>
      <c r="M13" s="49"/>
      <c r="N13" s="49"/>
      <c r="O13" s="208"/>
      <c r="P13" s="52"/>
      <c r="Q13" s="39"/>
      <c r="R13" s="39"/>
      <c r="S13" s="65"/>
      <c r="T13" s="65"/>
    </row>
    <row r="14" spans="2:58" s="2" customFormat="1">
      <c r="B14" s="25"/>
      <c r="C14" s="49"/>
      <c r="D14" s="200"/>
      <c r="E14" s="200"/>
      <c r="F14" s="69"/>
      <c r="G14" s="200"/>
      <c r="H14" s="200" t="s">
        <v>889</v>
      </c>
      <c r="I14" s="200" t="s">
        <v>893</v>
      </c>
      <c r="J14" s="200">
        <v>5</v>
      </c>
      <c r="K14" s="200"/>
      <c r="L14" s="200"/>
      <c r="M14" s="49"/>
      <c r="N14" s="49"/>
      <c r="O14" s="208"/>
      <c r="P14" s="52"/>
      <c r="Q14" s="39"/>
      <c r="R14" s="39"/>
      <c r="S14" s="65"/>
      <c r="T14" s="65"/>
    </row>
    <row r="15" spans="2:58" s="2" customFormat="1">
      <c r="B15" s="25"/>
      <c r="C15" s="49"/>
      <c r="D15" s="200"/>
      <c r="E15" s="200"/>
      <c r="F15" s="69"/>
      <c r="G15" s="200"/>
      <c r="H15" s="200" t="s">
        <v>890</v>
      </c>
      <c r="I15" s="200" t="s">
        <v>335</v>
      </c>
      <c r="J15" s="200">
        <v>10</v>
      </c>
      <c r="K15" s="200"/>
      <c r="L15" s="200"/>
      <c r="M15" s="49"/>
      <c r="N15" s="49"/>
      <c r="O15" s="208"/>
      <c r="P15" s="52"/>
      <c r="Q15" s="39"/>
      <c r="R15" s="39"/>
      <c r="S15" s="65"/>
      <c r="T15" s="65"/>
    </row>
    <row r="16" spans="2:58" s="2" customFormat="1">
      <c r="B16" s="25"/>
      <c r="C16" s="49"/>
      <c r="D16" s="200"/>
      <c r="E16" s="200"/>
      <c r="F16" s="69"/>
      <c r="G16" s="200"/>
      <c r="H16" s="200" t="s">
        <v>891</v>
      </c>
      <c r="I16" s="200" t="s">
        <v>894</v>
      </c>
      <c r="J16" s="200">
        <v>1</v>
      </c>
      <c r="K16" s="200"/>
      <c r="L16" s="200"/>
      <c r="M16" s="49"/>
      <c r="N16" s="49"/>
      <c r="O16" s="208"/>
      <c r="P16" s="52"/>
      <c r="Q16" s="39"/>
      <c r="R16" s="39"/>
      <c r="S16" s="65"/>
      <c r="T16" s="65"/>
    </row>
    <row r="17" spans="2:20" s="2" customFormat="1">
      <c r="B17" s="85">
        <v>229</v>
      </c>
      <c r="C17" s="87">
        <v>43082</v>
      </c>
      <c r="D17" s="89" t="s">
        <v>255</v>
      </c>
      <c r="E17" s="89" t="s">
        <v>255</v>
      </c>
      <c r="F17" s="68" t="s">
        <v>684</v>
      </c>
      <c r="G17" s="89" t="s">
        <v>15</v>
      </c>
      <c r="H17" s="89" t="s">
        <v>146</v>
      </c>
      <c r="I17" s="89" t="s">
        <v>277</v>
      </c>
      <c r="J17" s="89">
        <v>2</v>
      </c>
      <c r="K17" s="89"/>
      <c r="L17" s="89"/>
      <c r="M17" s="87"/>
      <c r="N17" s="87"/>
      <c r="O17" s="207">
        <v>2</v>
      </c>
      <c r="P17" s="51"/>
      <c r="Q17" s="38">
        <v>13266000</v>
      </c>
      <c r="R17" s="38">
        <v>64000000</v>
      </c>
      <c r="S17" s="64">
        <v>7797000</v>
      </c>
      <c r="T17" s="64">
        <f>SUM(Q17:S17)-8063000</f>
        <v>77000000</v>
      </c>
    </row>
    <row r="18" spans="2:20" s="2" customFormat="1">
      <c r="B18" s="86"/>
      <c r="C18" s="88"/>
      <c r="D18" s="90"/>
      <c r="E18" s="90"/>
      <c r="F18" s="70"/>
      <c r="G18" s="90"/>
      <c r="H18" s="90" t="s">
        <v>686</v>
      </c>
      <c r="I18" s="90" t="s">
        <v>687</v>
      </c>
      <c r="J18" s="90">
        <v>1</v>
      </c>
      <c r="K18" s="90"/>
      <c r="L18" s="90"/>
      <c r="M18" s="88"/>
      <c r="N18" s="88"/>
      <c r="O18" s="103">
        <v>1</v>
      </c>
      <c r="P18" s="53"/>
      <c r="Q18" s="40"/>
      <c r="R18" s="40"/>
      <c r="S18" s="66"/>
      <c r="T18" s="66"/>
    </row>
    <row r="19" spans="2:20" s="2" customFormat="1">
      <c r="B19" s="85">
        <v>230</v>
      </c>
      <c r="C19" s="87">
        <v>43084</v>
      </c>
      <c r="D19" s="89" t="s">
        <v>690</v>
      </c>
      <c r="E19" s="89" t="s">
        <v>690</v>
      </c>
      <c r="F19" s="68" t="s">
        <v>691</v>
      </c>
      <c r="G19" s="89" t="s">
        <v>692</v>
      </c>
      <c r="H19" s="89" t="s">
        <v>164</v>
      </c>
      <c r="I19" s="89" t="s">
        <v>515</v>
      </c>
      <c r="J19" s="89">
        <v>1</v>
      </c>
      <c r="K19" s="89">
        <v>5616824</v>
      </c>
      <c r="L19" s="89">
        <v>11537195</v>
      </c>
      <c r="M19" s="87">
        <v>43221</v>
      </c>
      <c r="N19" s="87">
        <v>43585</v>
      </c>
      <c r="O19" s="207">
        <v>1</v>
      </c>
      <c r="P19" s="51"/>
      <c r="Q19" s="38"/>
      <c r="R19" s="38"/>
      <c r="S19" s="64"/>
      <c r="T19" s="64">
        <v>230909091</v>
      </c>
    </row>
    <row r="20" spans="2:20" s="2" customFormat="1">
      <c r="B20" s="25"/>
      <c r="C20" s="49"/>
      <c r="D20" s="200"/>
      <c r="E20" s="200"/>
      <c r="F20" s="69"/>
      <c r="G20" s="200"/>
      <c r="H20" s="200" t="s">
        <v>164</v>
      </c>
      <c r="I20" s="200" t="s">
        <v>515</v>
      </c>
      <c r="J20" s="200">
        <v>14</v>
      </c>
      <c r="K20" s="200">
        <v>5616824</v>
      </c>
      <c r="L20" s="200">
        <v>11537195</v>
      </c>
      <c r="M20" s="49">
        <v>43221</v>
      </c>
      <c r="N20" s="49">
        <v>43585</v>
      </c>
      <c r="O20" s="208">
        <v>14</v>
      </c>
      <c r="P20" s="52"/>
      <c r="Q20" s="39"/>
      <c r="R20" s="39"/>
      <c r="S20" s="65"/>
      <c r="T20" s="65"/>
    </row>
    <row r="21" spans="2:20" s="2" customFormat="1">
      <c r="B21" s="25"/>
      <c r="C21" s="49"/>
      <c r="D21" s="200"/>
      <c r="E21" s="200"/>
      <c r="F21" s="69"/>
      <c r="G21" s="200"/>
      <c r="H21" s="200" t="s">
        <v>213</v>
      </c>
      <c r="I21" s="200" t="s">
        <v>693</v>
      </c>
      <c r="J21" s="200">
        <v>2</v>
      </c>
      <c r="K21" s="200">
        <v>5616824</v>
      </c>
      <c r="L21" s="200">
        <v>11537195</v>
      </c>
      <c r="M21" s="49">
        <v>43221</v>
      </c>
      <c r="N21" s="49">
        <v>43585</v>
      </c>
      <c r="O21" s="208">
        <v>2</v>
      </c>
      <c r="P21" s="52"/>
      <c r="Q21" s="39"/>
      <c r="R21" s="39"/>
      <c r="S21" s="65"/>
      <c r="T21" s="65"/>
    </row>
    <row r="22" spans="2:20" s="2" customFormat="1">
      <c r="B22" s="25"/>
      <c r="C22" s="49"/>
      <c r="D22" s="200"/>
      <c r="E22" s="200"/>
      <c r="F22" s="69"/>
      <c r="G22" s="200"/>
      <c r="H22" s="200" t="s">
        <v>213</v>
      </c>
      <c r="I22" s="200" t="s">
        <v>693</v>
      </c>
      <c r="J22" s="200">
        <v>13</v>
      </c>
      <c r="K22" s="200">
        <v>5616824</v>
      </c>
      <c r="L22" s="200">
        <v>11537195</v>
      </c>
      <c r="M22" s="49">
        <v>43221</v>
      </c>
      <c r="N22" s="49">
        <v>43585</v>
      </c>
      <c r="O22" s="208">
        <v>13</v>
      </c>
      <c r="P22" s="52"/>
      <c r="Q22" s="39"/>
      <c r="R22" s="39"/>
      <c r="S22" s="65"/>
      <c r="T22" s="65"/>
    </row>
    <row r="23" spans="2:20" s="2" customFormat="1">
      <c r="B23" s="25"/>
      <c r="C23" s="49"/>
      <c r="D23" s="200"/>
      <c r="E23" s="200"/>
      <c r="F23" s="69"/>
      <c r="G23" s="200"/>
      <c r="H23" s="200" t="s">
        <v>696</v>
      </c>
      <c r="I23" s="200" t="s">
        <v>512</v>
      </c>
      <c r="J23" s="200">
        <v>6</v>
      </c>
      <c r="K23" s="200">
        <v>5616824</v>
      </c>
      <c r="L23" s="200">
        <v>11537195</v>
      </c>
      <c r="M23" s="49">
        <v>43221</v>
      </c>
      <c r="N23" s="49">
        <v>43585</v>
      </c>
      <c r="O23" s="208">
        <v>6</v>
      </c>
      <c r="P23" s="52"/>
      <c r="Q23" s="39"/>
      <c r="R23" s="39"/>
      <c r="S23" s="65"/>
      <c r="T23" s="65"/>
    </row>
    <row r="24" spans="2:20" s="2" customFormat="1">
      <c r="B24" s="25"/>
      <c r="C24" s="49"/>
      <c r="D24" s="200"/>
      <c r="E24" s="200"/>
      <c r="F24" s="69"/>
      <c r="G24" s="200"/>
      <c r="H24" s="200" t="s">
        <v>694</v>
      </c>
      <c r="I24" s="200" t="s">
        <v>695</v>
      </c>
      <c r="J24" s="200">
        <v>1</v>
      </c>
      <c r="K24" s="200">
        <v>5628645</v>
      </c>
      <c r="L24" s="200">
        <v>10954181</v>
      </c>
      <c r="M24" s="49">
        <v>43221</v>
      </c>
      <c r="N24" s="49">
        <v>43585</v>
      </c>
      <c r="O24" s="208">
        <v>1</v>
      </c>
      <c r="P24" s="52"/>
      <c r="Q24" s="39"/>
      <c r="R24" s="39"/>
      <c r="S24" s="65"/>
      <c r="T24" s="65"/>
    </row>
    <row r="25" spans="2:20" s="2" customFormat="1">
      <c r="B25" s="25"/>
      <c r="C25" s="49"/>
      <c r="D25" s="200"/>
      <c r="E25" s="200"/>
      <c r="F25" s="69"/>
      <c r="G25" s="200"/>
      <c r="H25" s="200" t="s">
        <v>516</v>
      </c>
      <c r="I25" s="200" t="s">
        <v>517</v>
      </c>
      <c r="J25" s="200">
        <v>1</v>
      </c>
      <c r="K25" s="200">
        <v>5628645</v>
      </c>
      <c r="L25" s="200">
        <v>10810319</v>
      </c>
      <c r="M25" s="49">
        <v>43221</v>
      </c>
      <c r="N25" s="49">
        <v>43585</v>
      </c>
      <c r="O25" s="208">
        <v>1</v>
      </c>
      <c r="P25" s="52"/>
      <c r="Q25" s="39"/>
      <c r="R25" s="39"/>
      <c r="S25" s="65"/>
      <c r="T25" s="65"/>
    </row>
    <row r="26" spans="2:20" s="2" customFormat="1">
      <c r="B26" s="25"/>
      <c r="C26" s="49"/>
      <c r="D26" s="200"/>
      <c r="E26" s="200"/>
      <c r="F26" s="69"/>
      <c r="G26" s="200"/>
      <c r="H26" s="200" t="s">
        <v>516</v>
      </c>
      <c r="I26" s="200" t="s">
        <v>517</v>
      </c>
      <c r="J26" s="200">
        <v>1</v>
      </c>
      <c r="K26" s="200">
        <v>5628645</v>
      </c>
      <c r="L26" s="200">
        <v>10954181</v>
      </c>
      <c r="M26" s="49">
        <v>43221</v>
      </c>
      <c r="N26" s="49">
        <v>43585</v>
      </c>
      <c r="O26" s="208">
        <v>1</v>
      </c>
      <c r="P26" s="52"/>
      <c r="Q26" s="39"/>
      <c r="R26" s="39"/>
      <c r="S26" s="65"/>
      <c r="T26" s="65"/>
    </row>
    <row r="27" spans="2:20" s="2" customFormat="1">
      <c r="B27" s="25"/>
      <c r="C27" s="49"/>
      <c r="D27" s="200"/>
      <c r="E27" s="200"/>
      <c r="F27" s="69"/>
      <c r="G27" s="200"/>
      <c r="H27" s="200" t="s">
        <v>697</v>
      </c>
      <c r="I27" s="200" t="s">
        <v>698</v>
      </c>
      <c r="J27" s="200">
        <v>1</v>
      </c>
      <c r="K27" s="200">
        <v>5628645</v>
      </c>
      <c r="L27" s="200">
        <v>10969557</v>
      </c>
      <c r="M27" s="49">
        <v>43221</v>
      </c>
      <c r="N27" s="49">
        <v>43585</v>
      </c>
      <c r="O27" s="208">
        <v>1</v>
      </c>
      <c r="P27" s="52"/>
      <c r="Q27" s="39"/>
      <c r="R27" s="39"/>
      <c r="S27" s="65"/>
      <c r="T27" s="65"/>
    </row>
    <row r="28" spans="2:20" s="2" customFormat="1">
      <c r="B28" s="86"/>
      <c r="C28" s="88"/>
      <c r="D28" s="90"/>
      <c r="E28" s="90"/>
      <c r="F28" s="70"/>
      <c r="G28" s="90"/>
      <c r="H28" s="90" t="s">
        <v>164</v>
      </c>
      <c r="I28" s="90" t="s">
        <v>515</v>
      </c>
      <c r="J28" s="90">
        <v>23</v>
      </c>
      <c r="K28" s="90">
        <v>5616824</v>
      </c>
      <c r="L28" s="90">
        <v>11536872</v>
      </c>
      <c r="M28" s="88">
        <v>43101</v>
      </c>
      <c r="N28" s="88">
        <v>43585</v>
      </c>
      <c r="O28" s="103">
        <v>23</v>
      </c>
      <c r="P28" s="53"/>
      <c r="Q28" s="40"/>
      <c r="R28" s="40"/>
      <c r="S28" s="66"/>
      <c r="T28" s="66"/>
    </row>
    <row r="29" spans="2:20" s="2" customFormat="1">
      <c r="B29" s="85">
        <v>233</v>
      </c>
      <c r="C29" s="87">
        <v>43109</v>
      </c>
      <c r="D29" s="89" t="s">
        <v>705</v>
      </c>
      <c r="E29" s="89" t="s">
        <v>705</v>
      </c>
      <c r="F29" s="68" t="s">
        <v>712</v>
      </c>
      <c r="G29" s="89" t="s">
        <v>706</v>
      </c>
      <c r="H29" s="89" t="s">
        <v>164</v>
      </c>
      <c r="I29" s="89" t="s">
        <v>290</v>
      </c>
      <c r="J29" s="89">
        <v>156</v>
      </c>
      <c r="K29" s="89"/>
      <c r="L29" s="89"/>
      <c r="M29" s="87">
        <v>43101</v>
      </c>
      <c r="N29" s="87">
        <v>43465</v>
      </c>
      <c r="O29" s="234">
        <v>222</v>
      </c>
      <c r="P29" s="51"/>
      <c r="Q29" s="38">
        <v>359250000</v>
      </c>
      <c r="R29" s="38">
        <v>54200000</v>
      </c>
      <c r="S29" s="64">
        <v>155420000</v>
      </c>
      <c r="T29" s="249">
        <f>SUM(Q29:S29)-688182</f>
        <v>568181818</v>
      </c>
    </row>
    <row r="30" spans="2:20" s="2" customFormat="1">
      <c r="B30" s="25"/>
      <c r="C30" s="49"/>
      <c r="D30" s="200"/>
      <c r="E30" s="200"/>
      <c r="F30" s="69"/>
      <c r="G30" s="200"/>
      <c r="H30" s="200" t="s">
        <v>146</v>
      </c>
      <c r="I30" s="200" t="s">
        <v>277</v>
      </c>
      <c r="J30" s="200">
        <v>66</v>
      </c>
      <c r="K30" s="200"/>
      <c r="L30" s="200"/>
      <c r="M30" s="49">
        <v>43101</v>
      </c>
      <c r="N30" s="49">
        <v>43465</v>
      </c>
      <c r="O30" s="235"/>
      <c r="P30" s="52"/>
      <c r="Q30" s="39"/>
      <c r="R30" s="39"/>
      <c r="S30" s="65"/>
      <c r="T30" s="65"/>
    </row>
    <row r="31" spans="2:20" s="2" customFormat="1">
      <c r="B31" s="25"/>
      <c r="C31" s="49"/>
      <c r="D31" s="200"/>
      <c r="E31" s="200"/>
      <c r="F31" s="69"/>
      <c r="G31" s="200"/>
      <c r="H31" s="200" t="s">
        <v>713</v>
      </c>
      <c r="I31" s="200" t="s">
        <v>714</v>
      </c>
      <c r="J31" s="200">
        <v>3</v>
      </c>
      <c r="K31" s="200"/>
      <c r="L31" s="200"/>
      <c r="M31" s="49">
        <v>43101</v>
      </c>
      <c r="N31" s="49">
        <v>43465</v>
      </c>
      <c r="O31" s="208">
        <v>3</v>
      </c>
      <c r="P31" s="52"/>
      <c r="Q31" s="39"/>
      <c r="R31" s="39"/>
      <c r="S31" s="65"/>
      <c r="T31" s="65"/>
    </row>
    <row r="32" spans="2:20" s="2" customFormat="1">
      <c r="B32" s="86"/>
      <c r="C32" s="88"/>
      <c r="D32" s="90"/>
      <c r="E32" s="90"/>
      <c r="F32" s="70"/>
      <c r="G32" s="90"/>
      <c r="H32" s="90" t="s">
        <v>179</v>
      </c>
      <c r="I32" s="90" t="s">
        <v>715</v>
      </c>
      <c r="J32" s="90">
        <v>2</v>
      </c>
      <c r="K32" s="90"/>
      <c r="L32" s="90"/>
      <c r="M32" s="88">
        <v>43101</v>
      </c>
      <c r="N32" s="88">
        <v>43465</v>
      </c>
      <c r="O32" s="103">
        <v>2</v>
      </c>
      <c r="P32" s="53"/>
      <c r="Q32" s="40"/>
      <c r="R32" s="40"/>
      <c r="S32" s="66"/>
      <c r="T32" s="66"/>
    </row>
    <row r="33" spans="1:20" s="2" customFormat="1">
      <c r="B33" s="85">
        <v>239</v>
      </c>
      <c r="C33" s="87">
        <v>43132</v>
      </c>
      <c r="D33" s="89" t="s">
        <v>760</v>
      </c>
      <c r="E33" s="89" t="s">
        <v>760</v>
      </c>
      <c r="F33" s="68" t="s">
        <v>761</v>
      </c>
      <c r="G33" s="89" t="s">
        <v>334</v>
      </c>
      <c r="H33" s="89" t="s">
        <v>764</v>
      </c>
      <c r="I33" s="89" t="s">
        <v>277</v>
      </c>
      <c r="J33" s="89">
        <v>8</v>
      </c>
      <c r="K33" s="89"/>
      <c r="L33" s="89"/>
      <c r="M33" s="87"/>
      <c r="N33" s="87"/>
      <c r="O33" s="207">
        <v>8</v>
      </c>
      <c r="P33" s="51"/>
      <c r="Q33" s="38">
        <v>49230000</v>
      </c>
      <c r="R33" s="38"/>
      <c r="S33" s="64">
        <v>30770000</v>
      </c>
      <c r="T33" s="64">
        <f>SUM(Q33:S33)</f>
        <v>80000000</v>
      </c>
    </row>
    <row r="34" spans="1:20" s="2" customFormat="1">
      <c r="B34" s="25"/>
      <c r="C34" s="49"/>
      <c r="D34" s="200"/>
      <c r="E34" s="200"/>
      <c r="F34" s="69"/>
      <c r="G34" s="200"/>
      <c r="H34" s="200" t="s">
        <v>765</v>
      </c>
      <c r="I34" s="200" t="s">
        <v>768</v>
      </c>
      <c r="J34" s="200">
        <v>8</v>
      </c>
      <c r="K34" s="200"/>
      <c r="L34" s="200"/>
      <c r="M34" s="49"/>
      <c r="N34" s="49"/>
      <c r="O34" s="208">
        <v>8</v>
      </c>
      <c r="P34" s="52"/>
      <c r="Q34" s="39"/>
      <c r="R34" s="39"/>
      <c r="S34" s="65"/>
      <c r="T34" s="65"/>
    </row>
    <row r="35" spans="1:20" s="2" customFormat="1">
      <c r="B35" s="25"/>
      <c r="C35" s="49"/>
      <c r="D35" s="200"/>
      <c r="E35" s="200"/>
      <c r="F35" s="69"/>
      <c r="G35" s="200"/>
      <c r="H35" s="200" t="s">
        <v>766</v>
      </c>
      <c r="I35" s="200" t="s">
        <v>762</v>
      </c>
      <c r="J35" s="200">
        <v>1</v>
      </c>
      <c r="K35" s="200"/>
      <c r="L35" s="200"/>
      <c r="M35" s="49"/>
      <c r="N35" s="49"/>
      <c r="O35" s="208">
        <v>1</v>
      </c>
      <c r="P35" s="52"/>
      <c r="Q35" s="39"/>
      <c r="R35" s="39"/>
      <c r="S35" s="65"/>
      <c r="T35" s="65"/>
    </row>
    <row r="36" spans="1:20" s="2" customFormat="1">
      <c r="B36" s="25"/>
      <c r="C36" s="49"/>
      <c r="D36" s="200"/>
      <c r="E36" s="200"/>
      <c r="F36" s="69"/>
      <c r="G36" s="200"/>
      <c r="H36" s="200" t="s">
        <v>763</v>
      </c>
      <c r="I36" s="200" t="s">
        <v>767</v>
      </c>
      <c r="J36" s="200">
        <v>2</v>
      </c>
      <c r="K36" s="200"/>
      <c r="L36" s="200"/>
      <c r="M36" s="49"/>
      <c r="N36" s="49"/>
      <c r="O36" s="208">
        <v>2</v>
      </c>
      <c r="P36" s="52"/>
      <c r="Q36" s="39"/>
      <c r="R36" s="39"/>
      <c r="S36" s="65"/>
      <c r="T36" s="65"/>
    </row>
    <row r="37" spans="1:20" s="2" customFormat="1">
      <c r="B37" s="86"/>
      <c r="C37" s="88"/>
      <c r="D37" s="90"/>
      <c r="E37" s="90"/>
      <c r="F37" s="70"/>
      <c r="G37" s="90"/>
      <c r="H37" s="90" t="s">
        <v>769</v>
      </c>
      <c r="I37" s="90" t="s">
        <v>770</v>
      </c>
      <c r="J37" s="90">
        <v>2</v>
      </c>
      <c r="K37" s="90"/>
      <c r="L37" s="90"/>
      <c r="M37" s="88"/>
      <c r="N37" s="88"/>
      <c r="O37" s="103">
        <v>2</v>
      </c>
      <c r="P37" s="53"/>
      <c r="Q37" s="40"/>
      <c r="R37" s="40"/>
      <c r="S37" s="66"/>
      <c r="T37" s="66"/>
    </row>
    <row r="38" spans="1:20" s="2" customFormat="1">
      <c r="B38" s="85">
        <v>243</v>
      </c>
      <c r="C38" s="87">
        <v>43151</v>
      </c>
      <c r="D38" s="89" t="s">
        <v>788</v>
      </c>
      <c r="E38" s="89" t="s">
        <v>788</v>
      </c>
      <c r="F38" s="68" t="s">
        <v>789</v>
      </c>
      <c r="G38" s="89" t="s">
        <v>790</v>
      </c>
      <c r="H38" s="89" t="s">
        <v>161</v>
      </c>
      <c r="I38" s="89" t="s">
        <v>277</v>
      </c>
      <c r="J38" s="89">
        <v>24</v>
      </c>
      <c r="K38" s="89">
        <v>5617955</v>
      </c>
      <c r="L38" s="89">
        <v>11410682</v>
      </c>
      <c r="M38" s="87">
        <v>43221</v>
      </c>
      <c r="N38" s="87">
        <v>43537</v>
      </c>
      <c r="O38" s="234">
        <v>28</v>
      </c>
      <c r="P38" s="51"/>
      <c r="Q38" s="38">
        <v>40870000</v>
      </c>
      <c r="R38" s="38"/>
      <c r="S38" s="64">
        <v>22860000</v>
      </c>
      <c r="T38" s="64">
        <f>SUM(Q38:S38)</f>
        <v>63730000</v>
      </c>
    </row>
    <row r="39" spans="1:20" s="2" customFormat="1">
      <c r="A39" s="83"/>
      <c r="B39" s="25"/>
      <c r="C39" s="49"/>
      <c r="D39" s="200"/>
      <c r="E39" s="200"/>
      <c r="F39" s="69"/>
      <c r="G39" s="200"/>
      <c r="H39" s="200" t="s">
        <v>791</v>
      </c>
      <c r="I39" s="200" t="s">
        <v>277</v>
      </c>
      <c r="J39" s="200">
        <v>10</v>
      </c>
      <c r="K39" s="200">
        <v>5617955</v>
      </c>
      <c r="L39" s="200">
        <v>10811630</v>
      </c>
      <c r="M39" s="49">
        <v>43173</v>
      </c>
      <c r="N39" s="49">
        <v>43537</v>
      </c>
      <c r="O39" s="235"/>
      <c r="P39" s="52" t="s">
        <v>792</v>
      </c>
      <c r="Q39" s="39"/>
      <c r="R39" s="39"/>
      <c r="S39" s="65"/>
      <c r="T39" s="65"/>
    </row>
    <row r="40" spans="1:20" s="2" customFormat="1">
      <c r="B40" s="86"/>
      <c r="C40" s="88"/>
      <c r="D40" s="90"/>
      <c r="E40" s="90"/>
      <c r="F40" s="70"/>
      <c r="G40" s="90"/>
      <c r="H40" s="90" t="s">
        <v>333</v>
      </c>
      <c r="I40" s="90" t="s">
        <v>762</v>
      </c>
      <c r="J40" s="90">
        <v>1</v>
      </c>
      <c r="K40" s="90">
        <v>5617955</v>
      </c>
      <c r="L40" s="90">
        <v>10811630</v>
      </c>
      <c r="M40" s="88">
        <v>43173</v>
      </c>
      <c r="N40" s="88">
        <v>43537</v>
      </c>
      <c r="O40" s="103">
        <v>1</v>
      </c>
      <c r="P40" s="53"/>
      <c r="Q40" s="40"/>
      <c r="R40" s="40"/>
      <c r="S40" s="66"/>
      <c r="T40" s="66"/>
    </row>
    <row r="41" spans="1:20">
      <c r="S41" s="248">
        <f>SUM(S3:S40)</f>
        <v>757377000</v>
      </c>
      <c r="T41" s="248">
        <f>SUM(T3:T40)</f>
        <v>1217820909</v>
      </c>
    </row>
    <row r="45" spans="1:20">
      <c r="H45" s="2" t="s">
        <v>905</v>
      </c>
    </row>
    <row r="46" spans="1:20">
      <c r="H46" s="2" t="s">
        <v>904</v>
      </c>
    </row>
  </sheetData>
  <mergeCells count="12">
    <mergeCell ref="P1:P2"/>
    <mergeCell ref="Q1:T1"/>
    <mergeCell ref="O29:O30"/>
    <mergeCell ref="O38:O39"/>
    <mergeCell ref="B1:B2"/>
    <mergeCell ref="C1:C2"/>
    <mergeCell ref="D1:D2"/>
    <mergeCell ref="E1:E2"/>
    <mergeCell ref="F1:F2"/>
    <mergeCell ref="G1:G2"/>
    <mergeCell ref="H1:N1"/>
    <mergeCell ref="O1:O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3</vt:i4>
      </vt:variant>
    </vt:vector>
  </HeadingPairs>
  <TitlesOfParts>
    <vt:vector size="10" baseType="lpstr">
      <vt:lpstr>Red Hat</vt:lpstr>
      <vt:lpstr>Atlassian</vt:lpstr>
      <vt:lpstr>Cloud</vt:lpstr>
      <vt:lpstr>Consulting</vt:lpstr>
      <vt:lpstr>Red Hat (2)</vt:lpstr>
      <vt:lpstr>Sheet1</vt:lpstr>
      <vt:lpstr>Sheet2</vt:lpstr>
      <vt:lpstr>Consulting!Print_Area</vt:lpstr>
      <vt:lpstr>'Red Hat'!Print_Area</vt:lpstr>
      <vt:lpstr>'Red Hat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YongHoon Chang</dc:creator>
  <cp:lastModifiedBy>mwchoi</cp:lastModifiedBy>
  <cp:lastPrinted>2015-04-02T03:23:36Z</cp:lastPrinted>
  <dcterms:created xsi:type="dcterms:W3CDTF">2013-03-29T04:06:04Z</dcterms:created>
  <dcterms:modified xsi:type="dcterms:W3CDTF">2018-12-06T03:54:26Z</dcterms:modified>
</cp:coreProperties>
</file>