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EBS 웹서비스 클라우드 도입 사업\99.참고자료\클라우드\9930. TO-BE\70.시스템구축보고서(스테이징,운영)\"/>
    </mc:Choice>
  </mc:AlternateContent>
  <bookViews>
    <workbookView xWindow="0" yWindow="0" windowWidth="16065" windowHeight="9120" firstSheet="1" activeTab="5"/>
  </bookViews>
  <sheets>
    <sheet name="서비스 흐름서버-분류-인스턴스" sheetId="20" state="hidden" r:id="rId1"/>
    <sheet name="표지" sheetId="42" r:id="rId2"/>
    <sheet name="개정이력" sheetId="66" r:id="rId3"/>
    <sheet name="1.스펙" sheetId="37" r:id="rId4"/>
    <sheet name="명명규칙" sheetId="80" r:id="rId5"/>
    <sheet name="2.서버" sheetId="46" r:id="rId6"/>
    <sheet name="2.서버 (2)" sheetId="81" r:id="rId7"/>
    <sheet name="3.소프트웨어" sheetId="47" r:id="rId8"/>
    <sheet name="4.WEB,WAS" sheetId="49" r:id="rId9"/>
    <sheet name="5.DB" sheetId="54" r:id="rId10"/>
    <sheet name="6.NAS" sheetId="51" r:id="rId11"/>
    <sheet name="7.NACL" sheetId="70" r:id="rId12"/>
    <sheet name="8.ACG" sheetId="67" r:id="rId13"/>
    <sheet name="9.Auto Scaling" sheetId="68" r:id="rId14"/>
    <sheet name="10.VPC&amp;Subnet" sheetId="69" r:id="rId15"/>
    <sheet name="11.Route Table" sheetId="76" r:id="rId16"/>
    <sheet name="12.Load Balancer" sheetId="73" r:id="rId17"/>
    <sheet name="13.Load Balancer-리스너규칙" sheetId="78" r:id="rId18"/>
    <sheet name="14.Load Balancer-Taget" sheetId="74" r:id="rId19"/>
    <sheet name="15.백업" sheetId="75" r:id="rId20"/>
    <sheet name="16.NAT Gateway" sheetId="71" r:id="rId21"/>
    <sheet name="17.VPC Peering" sheetId="72" r:id="rId22"/>
    <sheet name="18.IPsecVPN" sheetId="79" r:id="rId23"/>
    <sheet name="(참고-AS-IS시스템목록)" sheetId="77" r:id="rId24"/>
    <sheet name="참고-확인사항" sheetId="23" state="hidden" r:id="rId25"/>
  </sheets>
  <externalReferences>
    <externalReference r:id="rId26"/>
    <externalReference r:id="rId27"/>
  </externalReferences>
  <definedNames>
    <definedName name="_xlnm._FilterDatabase" localSheetId="23" hidden="1">'(참고-AS-IS시스템목록)'!$A$1:$Y$209</definedName>
    <definedName name="_xlnm._FilterDatabase" localSheetId="3" hidden="1">'1.스펙'!$A$2:$J$200</definedName>
    <definedName name="_xlnm._FilterDatabase" localSheetId="5" hidden="1">'2.서버'!$A$3:$AL$3</definedName>
    <definedName name="_xlnm._FilterDatabase" localSheetId="6" hidden="1">'2.서버 (2)'!$A$3:$AL$3</definedName>
    <definedName name="_xlnm._FilterDatabase" localSheetId="7" hidden="1">'3.소프트웨어'!$A$2:$L$660</definedName>
    <definedName name="_xlnm._FilterDatabase" localSheetId="8" hidden="1">'4.WEB,WAS'!$A$2:$X$3</definedName>
    <definedName name="_xlnm.Print_Area" localSheetId="23">'(참고-AS-IS시스템목록)'!$A:$L</definedName>
    <definedName name="_xlnm.Print_Area" localSheetId="3">'1.스펙'!$A$1:$H$200</definedName>
    <definedName name="_xlnm.Print_Area" localSheetId="5">'2.서버'!#REF!</definedName>
    <definedName name="_xlnm.Print_Area" localSheetId="6">'2.서버 (2)'!#REF!</definedName>
    <definedName name="_xlnm.Print_Area" localSheetId="7">'3.소프트웨어'!#REF!</definedName>
    <definedName name="_xlnm.Print_Area" localSheetId="2">개정이력!$A$1:$G$21</definedName>
    <definedName name="_xlnm.Print_Area" localSheetId="1">표지!$A$1:$L$21</definedName>
    <definedName name="_xlnm.Print_Titles" localSheetId="3">'1.스펙'!$1:$2</definedName>
    <definedName name="_xlnm.Print_Titles" localSheetId="0">'서비스 흐름서버-분류-인스턴스'!$1:$2</definedName>
    <definedName name="sdafs" localSheetId="6">[1]코드값!#REF!</definedName>
    <definedName name="sdafs">[1]코드값!#REF!</definedName>
    <definedName name="source" localSheetId="23">[1]코드값!#REF!</definedName>
    <definedName name="source" localSheetId="14">[1]코드값!#REF!</definedName>
    <definedName name="source" localSheetId="15">[1]코드값!#REF!</definedName>
    <definedName name="source" localSheetId="16">[1]코드값!#REF!</definedName>
    <definedName name="source" localSheetId="17">[1]코드값!#REF!</definedName>
    <definedName name="source" localSheetId="18">[1]코드값!#REF!</definedName>
    <definedName name="source" localSheetId="19">[1]코드값!#REF!</definedName>
    <definedName name="source" localSheetId="20">[1]코드값!#REF!</definedName>
    <definedName name="source" localSheetId="22">[1]코드값!#REF!</definedName>
    <definedName name="source" localSheetId="5">[1]코드값!#REF!</definedName>
    <definedName name="source" localSheetId="6">[1]코드값!#REF!</definedName>
    <definedName name="source" localSheetId="7">[1]코드값!#REF!</definedName>
    <definedName name="source" localSheetId="8">[1]코드값!#REF!</definedName>
    <definedName name="source" localSheetId="9">[1]코드값!#REF!</definedName>
    <definedName name="source" localSheetId="10">[1]코드값!#REF!</definedName>
    <definedName name="source" localSheetId="11">[1]코드값!#REF!</definedName>
    <definedName name="source" localSheetId="12">[1]코드값!#REF!</definedName>
    <definedName name="source" localSheetId="13">[1]코드값!#REF!</definedName>
    <definedName name="source" localSheetId="2">[1]코드값!#REF!</definedName>
    <definedName name="source" localSheetId="4">[1]코드값!#REF!</definedName>
    <definedName name="source">[1]코드값!#REF!</definedName>
    <definedName name="status" localSheetId="23">[1]코드값!#REF!</definedName>
    <definedName name="status" localSheetId="14">[1]코드값!#REF!</definedName>
    <definedName name="status" localSheetId="15">[1]코드값!#REF!</definedName>
    <definedName name="status" localSheetId="16">[1]코드값!#REF!</definedName>
    <definedName name="status" localSheetId="17">[1]코드값!#REF!</definedName>
    <definedName name="status" localSheetId="18">[1]코드값!#REF!</definedName>
    <definedName name="status" localSheetId="19">[1]코드값!#REF!</definedName>
    <definedName name="status" localSheetId="20">[1]코드값!#REF!</definedName>
    <definedName name="status" localSheetId="22">[1]코드값!#REF!</definedName>
    <definedName name="status" localSheetId="5">[1]코드값!#REF!</definedName>
    <definedName name="status" localSheetId="6">[1]코드값!#REF!</definedName>
    <definedName name="status" localSheetId="7">[1]코드값!#REF!</definedName>
    <definedName name="status" localSheetId="8">[1]코드값!#REF!</definedName>
    <definedName name="status" localSheetId="9">[1]코드값!#REF!</definedName>
    <definedName name="status" localSheetId="10">[1]코드값!#REF!</definedName>
    <definedName name="status" localSheetId="11">[1]코드값!#REF!</definedName>
    <definedName name="status" localSheetId="12">[1]코드값!#REF!</definedName>
    <definedName name="status" localSheetId="13">[1]코드값!#REF!</definedName>
    <definedName name="status" localSheetId="2">[1]코드값!#REF!</definedName>
    <definedName name="status" localSheetId="4">[1]코드값!#REF!</definedName>
    <definedName name="status">[1]코드값!#REF!</definedName>
    <definedName name="긴급도" localSheetId="14">[1]코드값!#REF!</definedName>
    <definedName name="긴급도" localSheetId="15">[1]코드값!#REF!</definedName>
    <definedName name="긴급도" localSheetId="17">[1]코드값!#REF!</definedName>
    <definedName name="긴급도" localSheetId="18">[1]코드값!#REF!</definedName>
    <definedName name="긴급도" localSheetId="20">[1]코드값!#REF!</definedName>
    <definedName name="긴급도" localSheetId="5">[1]코드값!#REF!</definedName>
    <definedName name="긴급도" localSheetId="6">[1]코드값!#REF!</definedName>
    <definedName name="긴급도" localSheetId="7">[1]코드값!#REF!</definedName>
    <definedName name="긴급도" localSheetId="8">[1]코드값!#REF!</definedName>
    <definedName name="긴급도" localSheetId="9">[1]코드값!#REF!</definedName>
    <definedName name="긴급도" localSheetId="10">[1]코드값!#REF!</definedName>
    <definedName name="긴급도" localSheetId="11">[1]코드값!#REF!</definedName>
    <definedName name="긴급도" localSheetId="2">[1]코드값!#REF!</definedName>
    <definedName name="긴급도">[1]코드값!#REF!</definedName>
    <definedName name="대응전략" localSheetId="14">[1]코드값!#REF!</definedName>
    <definedName name="대응전략" localSheetId="15">[1]코드값!#REF!</definedName>
    <definedName name="대응전략" localSheetId="17">[1]코드값!#REF!</definedName>
    <definedName name="대응전략" localSheetId="18">[1]코드값!#REF!</definedName>
    <definedName name="대응전략" localSheetId="20">[1]코드값!#REF!</definedName>
    <definedName name="대응전략" localSheetId="5">[1]코드값!#REF!</definedName>
    <definedName name="대응전략" localSheetId="6">[1]코드값!#REF!</definedName>
    <definedName name="대응전략" localSheetId="7">[1]코드값!#REF!</definedName>
    <definedName name="대응전략" localSheetId="8">[1]코드값!#REF!</definedName>
    <definedName name="대응전략" localSheetId="9">[1]코드값!#REF!</definedName>
    <definedName name="대응전략" localSheetId="10">[1]코드값!#REF!</definedName>
    <definedName name="대응전략" localSheetId="11">[1]코드값!#REF!</definedName>
    <definedName name="대응전략" localSheetId="2">[1]코드값!#REF!</definedName>
    <definedName name="대응전략">[1]코드값!#REF!</definedName>
    <definedName name="발생가능성" localSheetId="14">[1]코드값!#REF!</definedName>
    <definedName name="발생가능성" localSheetId="15">[1]코드값!#REF!</definedName>
    <definedName name="발생가능성" localSheetId="17">[1]코드값!#REF!</definedName>
    <definedName name="발생가능성" localSheetId="18">[1]코드값!#REF!</definedName>
    <definedName name="발생가능성" localSheetId="20">[1]코드값!#REF!</definedName>
    <definedName name="발생가능성" localSheetId="5">[1]코드값!#REF!</definedName>
    <definedName name="발생가능성" localSheetId="6">[1]코드값!#REF!</definedName>
    <definedName name="발생가능성" localSheetId="7">[1]코드값!#REF!</definedName>
    <definedName name="발생가능성" localSheetId="8">[1]코드값!#REF!</definedName>
    <definedName name="발생가능성" localSheetId="9">[1]코드값!#REF!</definedName>
    <definedName name="발생가능성" localSheetId="10">[1]코드값!#REF!</definedName>
    <definedName name="발생가능성" localSheetId="11">[1]코드값!#REF!</definedName>
    <definedName name="발생가능성" localSheetId="2">[1]코드값!#REF!</definedName>
    <definedName name="발생가능성">[1]코드값!#REF!</definedName>
    <definedName name="범주" localSheetId="14">[1]코드값!#REF!</definedName>
    <definedName name="범주" localSheetId="15">[1]코드값!#REF!</definedName>
    <definedName name="범주" localSheetId="17">[1]코드값!#REF!</definedName>
    <definedName name="범주" localSheetId="18">[1]코드값!#REF!</definedName>
    <definedName name="범주" localSheetId="20">[1]코드값!#REF!</definedName>
    <definedName name="범주" localSheetId="5">[1]코드값!#REF!</definedName>
    <definedName name="범주" localSheetId="6">[1]코드값!#REF!</definedName>
    <definedName name="범주" localSheetId="7">[1]코드값!#REF!</definedName>
    <definedName name="범주" localSheetId="8">[1]코드값!#REF!</definedName>
    <definedName name="범주" localSheetId="9">[1]코드값!#REF!</definedName>
    <definedName name="범주" localSheetId="10">[1]코드값!#REF!</definedName>
    <definedName name="범주" localSheetId="11">[1]코드값!#REF!</definedName>
    <definedName name="범주" localSheetId="2">[1]코드값!#REF!</definedName>
    <definedName name="범주">[1]코드값!#REF!</definedName>
    <definedName name="식별단계" localSheetId="14">[1]코드값!#REF!</definedName>
    <definedName name="식별단계" localSheetId="15">[1]코드값!#REF!</definedName>
    <definedName name="식별단계" localSheetId="17">[1]코드값!#REF!</definedName>
    <definedName name="식별단계" localSheetId="18">[1]코드값!#REF!</definedName>
    <definedName name="식별단계" localSheetId="20">[1]코드값!#REF!</definedName>
    <definedName name="식별단계" localSheetId="5">[1]코드값!#REF!</definedName>
    <definedName name="식별단계" localSheetId="6">[1]코드값!#REF!</definedName>
    <definedName name="식별단계" localSheetId="7">[1]코드값!#REF!</definedName>
    <definedName name="식별단계" localSheetId="8">[1]코드값!#REF!</definedName>
    <definedName name="식별단계" localSheetId="9">[1]코드값!#REF!</definedName>
    <definedName name="식별단계" localSheetId="10">[1]코드값!#REF!</definedName>
    <definedName name="식별단계" localSheetId="11">[1]코드값!#REF!</definedName>
    <definedName name="식별단계" localSheetId="2">[1]코드값!#REF!</definedName>
    <definedName name="식별단계">[1]코드값!#REF!</definedName>
    <definedName name="식별상태" localSheetId="14">[1]코드값!#REF!</definedName>
    <definedName name="식별상태" localSheetId="15">[1]코드값!#REF!</definedName>
    <definedName name="식별상태" localSheetId="17">[1]코드값!#REF!</definedName>
    <definedName name="식별상태" localSheetId="18">[1]코드값!#REF!</definedName>
    <definedName name="식별상태" localSheetId="20">[1]코드값!#REF!</definedName>
    <definedName name="식별상태" localSheetId="5">[1]코드값!#REF!</definedName>
    <definedName name="식별상태" localSheetId="6">[1]코드값!#REF!</definedName>
    <definedName name="식별상태" localSheetId="7">[1]코드값!#REF!</definedName>
    <definedName name="식별상태" localSheetId="8">[1]코드값!#REF!</definedName>
    <definedName name="식별상태" localSheetId="9">[1]코드값!#REF!</definedName>
    <definedName name="식별상태" localSheetId="10">[1]코드값!#REF!</definedName>
    <definedName name="식별상태" localSheetId="11">[1]코드값!#REF!</definedName>
    <definedName name="식별상태" localSheetId="2">[1]코드값!#REF!</definedName>
    <definedName name="식별상태">[1]코드값!#REF!</definedName>
    <definedName name="심각도" localSheetId="14">[1]코드값!#REF!</definedName>
    <definedName name="심각도" localSheetId="15">[1]코드값!#REF!</definedName>
    <definedName name="심각도" localSheetId="17">[1]코드값!#REF!</definedName>
    <definedName name="심각도" localSheetId="18">[1]코드값!#REF!</definedName>
    <definedName name="심각도" localSheetId="20">[1]코드값!#REF!</definedName>
    <definedName name="심각도" localSheetId="5">[1]코드값!#REF!</definedName>
    <definedName name="심각도" localSheetId="6">[1]코드값!#REF!</definedName>
    <definedName name="심각도" localSheetId="7">[1]코드값!#REF!</definedName>
    <definedName name="심각도" localSheetId="8">[1]코드값!#REF!</definedName>
    <definedName name="심각도" localSheetId="9">[1]코드값!#REF!</definedName>
    <definedName name="심각도" localSheetId="10">[1]코드값!#REF!</definedName>
    <definedName name="심각도" localSheetId="11">[1]코드값!#REF!</definedName>
    <definedName name="심각도" localSheetId="2">[1]코드값!#REF!</definedName>
    <definedName name="심각도">[1]코드값!#REF!</definedName>
    <definedName name="우선순위" localSheetId="14">[1]코드값!#REF!</definedName>
    <definedName name="우선순위" localSheetId="15">[1]코드값!#REF!</definedName>
    <definedName name="우선순위" localSheetId="17">[1]코드값!#REF!</definedName>
    <definedName name="우선순위" localSheetId="18">[1]코드값!#REF!</definedName>
    <definedName name="우선순위" localSheetId="20">[1]코드값!#REF!</definedName>
    <definedName name="우선순위" localSheetId="5">[1]코드값!#REF!</definedName>
    <definedName name="우선순위" localSheetId="6">[1]코드값!#REF!</definedName>
    <definedName name="우선순위" localSheetId="7">[1]코드값!#REF!</definedName>
    <definedName name="우선순위" localSheetId="8">[1]코드값!#REF!</definedName>
    <definedName name="우선순위" localSheetId="9">[1]코드값!#REF!</definedName>
    <definedName name="우선순위" localSheetId="10">[1]코드값!#REF!</definedName>
    <definedName name="우선순위" localSheetId="11">[1]코드값!#REF!</definedName>
    <definedName name="우선순위" localSheetId="2">[1]코드값!#REF!</definedName>
    <definedName name="우선순위">[1]코드값!#REF!</definedName>
    <definedName name="위험상태" localSheetId="14">[1]코드값!#REF!</definedName>
    <definedName name="위험상태" localSheetId="15">[1]코드값!#REF!</definedName>
    <definedName name="위험상태" localSheetId="17">[1]코드값!#REF!</definedName>
    <definedName name="위험상태" localSheetId="18">[1]코드값!#REF!</definedName>
    <definedName name="위험상태" localSheetId="20">[1]코드값!#REF!</definedName>
    <definedName name="위험상태" localSheetId="5">[1]코드값!#REF!</definedName>
    <definedName name="위험상태" localSheetId="6">[1]코드값!#REF!</definedName>
    <definedName name="위험상태" localSheetId="7">[1]코드값!#REF!</definedName>
    <definedName name="위험상태" localSheetId="8">[1]코드값!#REF!</definedName>
    <definedName name="위험상태" localSheetId="9">[1]코드값!#REF!</definedName>
    <definedName name="위험상태" localSheetId="10">[1]코드값!#REF!</definedName>
    <definedName name="위험상태" localSheetId="11">[1]코드값!#REF!</definedName>
    <definedName name="위험상태" localSheetId="2">[1]코드값!#REF!</definedName>
    <definedName name="위험상태">[1]코드값!#REF!</definedName>
    <definedName name="이슈전이" localSheetId="14">[1]코드값!#REF!</definedName>
    <definedName name="이슈전이" localSheetId="15">[1]코드값!#REF!</definedName>
    <definedName name="이슈전이" localSheetId="17">[1]코드값!#REF!</definedName>
    <definedName name="이슈전이" localSheetId="18">[1]코드값!#REF!</definedName>
    <definedName name="이슈전이" localSheetId="20">[1]코드값!#REF!</definedName>
    <definedName name="이슈전이" localSheetId="5">[1]코드값!#REF!</definedName>
    <definedName name="이슈전이" localSheetId="6">[1]코드값!#REF!</definedName>
    <definedName name="이슈전이" localSheetId="7">[1]코드값!#REF!</definedName>
    <definedName name="이슈전이" localSheetId="8">[1]코드값!#REF!</definedName>
    <definedName name="이슈전이" localSheetId="9">[1]코드값!#REF!</definedName>
    <definedName name="이슈전이" localSheetId="10">[1]코드값!#REF!</definedName>
    <definedName name="이슈전이" localSheetId="11">[1]코드값!#REF!</definedName>
    <definedName name="이슈전이" localSheetId="2">[1]코드값!#REF!</definedName>
    <definedName name="이슈전이">[1]코드값!#REF!</definedName>
    <definedName name="통제레벨" localSheetId="14">[1]코드값!#REF!</definedName>
    <definedName name="통제레벨" localSheetId="15">[1]코드값!#REF!</definedName>
    <definedName name="통제레벨" localSheetId="17">[1]코드값!#REF!</definedName>
    <definedName name="통제레벨" localSheetId="18">[1]코드값!#REF!</definedName>
    <definedName name="통제레벨" localSheetId="20">[1]코드값!#REF!</definedName>
    <definedName name="통제레벨" localSheetId="5">[1]코드값!#REF!</definedName>
    <definedName name="통제레벨" localSheetId="6">[1]코드값!#REF!</definedName>
    <definedName name="통제레벨" localSheetId="7">[1]코드값!#REF!</definedName>
    <definedName name="통제레벨" localSheetId="8">[1]코드값!#REF!</definedName>
    <definedName name="통제레벨" localSheetId="9">[1]코드값!#REF!</definedName>
    <definedName name="통제레벨" localSheetId="10">[1]코드값!#REF!</definedName>
    <definedName name="통제레벨" localSheetId="11">[1]코드값!#REF!</definedName>
    <definedName name="통제레벨" localSheetId="2">[1]코드값!#REF!</definedName>
    <definedName name="통제레벨">[1]코드값!#REF!</definedName>
    <definedName name="합의여부" localSheetId="14">[1]코드값!#REF!</definedName>
    <definedName name="합의여부" localSheetId="15">[1]코드값!#REF!</definedName>
    <definedName name="합의여부" localSheetId="17">[1]코드값!#REF!</definedName>
    <definedName name="합의여부" localSheetId="18">[1]코드값!#REF!</definedName>
    <definedName name="합의여부" localSheetId="20">[1]코드값!#REF!</definedName>
    <definedName name="합의여부" localSheetId="5">[1]코드값!#REF!</definedName>
    <definedName name="합의여부" localSheetId="6">[1]코드값!#REF!</definedName>
    <definedName name="합의여부" localSheetId="7">[1]코드값!#REF!</definedName>
    <definedName name="합의여부" localSheetId="8">[1]코드값!#REF!</definedName>
    <definedName name="합의여부" localSheetId="9">[1]코드값!#REF!</definedName>
    <definedName name="합의여부" localSheetId="10">[1]코드값!#REF!</definedName>
    <definedName name="합의여부" localSheetId="11">[1]코드값!#REF!</definedName>
    <definedName name="합의여부" localSheetId="2">[1]코드값!#REF!</definedName>
    <definedName name="합의여부">[1]코드값!#REF!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46" l="1"/>
  <c r="A7" i="46"/>
  <c r="A8" i="46"/>
  <c r="A9" i="46"/>
  <c r="A10" i="46"/>
  <c r="A11" i="46"/>
  <c r="A12" i="46"/>
  <c r="A13" i="46"/>
  <c r="A14" i="46"/>
  <c r="A15" i="46"/>
  <c r="A16" i="46"/>
  <c r="A17" i="46"/>
  <c r="A18" i="46"/>
  <c r="A19" i="46"/>
  <c r="A20" i="46"/>
  <c r="A21" i="46"/>
  <c r="A22" i="46"/>
  <c r="A23" i="46"/>
  <c r="A24" i="46"/>
  <c r="A25" i="46"/>
  <c r="A26" i="46"/>
  <c r="A27" i="46"/>
  <c r="A28" i="46"/>
  <c r="A29" i="46"/>
  <c r="A30" i="46"/>
  <c r="A31" i="46"/>
  <c r="A32" i="46"/>
  <c r="A33" i="46"/>
  <c r="A34" i="46"/>
  <c r="A35" i="46"/>
  <c r="A36" i="46"/>
  <c r="A37" i="46"/>
  <c r="A38" i="46"/>
  <c r="A39" i="46"/>
  <c r="A40" i="46"/>
  <c r="A41" i="46"/>
  <c r="A42" i="46"/>
  <c r="A43" i="46"/>
  <c r="A44" i="46"/>
  <c r="A45" i="46"/>
  <c r="A46" i="46"/>
  <c r="A47" i="46"/>
  <c r="A48" i="46"/>
  <c r="A49" i="46"/>
  <c r="A50" i="46"/>
  <c r="A51" i="46"/>
  <c r="A52" i="46"/>
  <c r="A53" i="46"/>
  <c r="A54" i="46"/>
  <c r="A55" i="46"/>
  <c r="A56" i="46"/>
  <c r="A57" i="46"/>
  <c r="A58" i="46"/>
  <c r="A59" i="46"/>
  <c r="A60" i="46"/>
  <c r="A61" i="46"/>
  <c r="A62" i="46"/>
  <c r="A63" i="46"/>
  <c r="A64" i="46"/>
  <c r="A65" i="46"/>
  <c r="A66" i="46"/>
  <c r="A67" i="46"/>
  <c r="A68" i="46"/>
  <c r="A69" i="46"/>
  <c r="A70" i="46"/>
  <c r="A71" i="46"/>
  <c r="A72" i="46"/>
  <c r="A73" i="46"/>
  <c r="A74" i="46"/>
  <c r="A75" i="46"/>
  <c r="A76" i="46"/>
  <c r="A77" i="46"/>
  <c r="A78" i="46"/>
  <c r="A79" i="46"/>
  <c r="A80" i="46"/>
  <c r="A81" i="46"/>
  <c r="A82" i="46"/>
  <c r="A83" i="46"/>
  <c r="A84" i="46"/>
  <c r="A85" i="46"/>
  <c r="A86" i="46"/>
  <c r="A87" i="46"/>
  <c r="A88" i="46"/>
  <c r="A89" i="46"/>
  <c r="A90" i="46"/>
  <c r="A91" i="46"/>
  <c r="A92" i="46"/>
  <c r="A93" i="46"/>
  <c r="A94" i="46"/>
  <c r="A95" i="46"/>
  <c r="A96" i="46"/>
  <c r="A97" i="46"/>
  <c r="A98" i="46"/>
  <c r="A99" i="46"/>
  <c r="A100" i="46"/>
  <c r="A101" i="46"/>
  <c r="A102" i="46"/>
  <c r="A103" i="46"/>
  <c r="A104" i="46"/>
  <c r="A105" i="46"/>
  <c r="A106" i="46"/>
  <c r="A107" i="46"/>
  <c r="A108" i="46"/>
  <c r="A109" i="46"/>
  <c r="A110" i="46"/>
  <c r="A111" i="46"/>
  <c r="A112" i="46"/>
  <c r="A113" i="46"/>
  <c r="A114" i="46"/>
  <c r="A115" i="46"/>
  <c r="A116" i="46"/>
  <c r="A117" i="46"/>
  <c r="A118" i="46"/>
  <c r="A119" i="46"/>
  <c r="A120" i="46"/>
  <c r="A121" i="46"/>
  <c r="A122" i="46"/>
  <c r="A123" i="46"/>
  <c r="A124" i="46"/>
  <c r="A125" i="46"/>
  <c r="A126" i="46"/>
  <c r="A127" i="46"/>
  <c r="A128" i="46"/>
  <c r="A129" i="46"/>
  <c r="A130" i="46"/>
  <c r="A131" i="46"/>
  <c r="A132" i="46"/>
  <c r="A133" i="46"/>
  <c r="A134" i="46"/>
  <c r="A135" i="46"/>
  <c r="A136" i="46"/>
  <c r="A137" i="46"/>
  <c r="A138" i="46"/>
  <c r="A139" i="46"/>
  <c r="A140" i="46"/>
  <c r="A141" i="46"/>
  <c r="A142" i="46"/>
  <c r="A143" i="46"/>
  <c r="A144" i="46"/>
  <c r="A145" i="46"/>
  <c r="A146" i="46"/>
  <c r="A147" i="46"/>
  <c r="A148" i="46"/>
  <c r="A149" i="46"/>
  <c r="A150" i="46"/>
  <c r="A151" i="46"/>
  <c r="A152" i="46"/>
  <c r="A153" i="46"/>
  <c r="A154" i="46"/>
  <c r="A155" i="46"/>
  <c r="A156" i="46"/>
  <c r="A157" i="46"/>
  <c r="A158" i="46"/>
  <c r="A159" i="46"/>
  <c r="A160" i="46"/>
  <c r="A161" i="46"/>
  <c r="A162" i="46"/>
  <c r="A163" i="46"/>
  <c r="A164" i="46"/>
  <c r="A165" i="46"/>
  <c r="A166" i="46"/>
  <c r="A167" i="46"/>
  <c r="A168" i="46"/>
  <c r="A169" i="46"/>
  <c r="A170" i="46"/>
  <c r="A171" i="46"/>
  <c r="A172" i="46"/>
  <c r="A173" i="46"/>
  <c r="A174" i="46"/>
  <c r="A175" i="46"/>
  <c r="A176" i="46"/>
  <c r="A177" i="46"/>
  <c r="A178" i="46"/>
  <c r="A179" i="46"/>
  <c r="A180" i="46"/>
  <c r="A181" i="46"/>
  <c r="A182" i="46"/>
  <c r="A183" i="46"/>
  <c r="A184" i="46"/>
  <c r="A185" i="46"/>
  <c r="A186" i="46"/>
  <c r="A187" i="46"/>
  <c r="A188" i="46"/>
  <c r="A189" i="46"/>
  <c r="A190" i="46"/>
  <c r="A191" i="46"/>
  <c r="A192" i="46"/>
  <c r="A193" i="46"/>
  <c r="A194" i="46"/>
  <c r="A195" i="46"/>
  <c r="A196" i="46"/>
  <c r="A197" i="46"/>
  <c r="A198" i="46"/>
  <c r="A199" i="46"/>
  <c r="A200" i="46"/>
  <c r="A201" i="46"/>
  <c r="A202" i="46"/>
  <c r="A203" i="46"/>
  <c r="A204" i="46"/>
  <c r="A205" i="46"/>
  <c r="A206" i="46"/>
  <c r="A207" i="46"/>
  <c r="A208" i="46"/>
  <c r="A209" i="46"/>
  <c r="A210" i="46"/>
  <c r="A211" i="46"/>
  <c r="A212" i="46"/>
  <c r="A213" i="46"/>
  <c r="A214" i="46"/>
  <c r="A215" i="46"/>
  <c r="A216" i="46"/>
  <c r="A217" i="46"/>
  <c r="A218" i="46"/>
  <c r="A219" i="46"/>
  <c r="A220" i="46"/>
  <c r="A221" i="46"/>
  <c r="A222" i="46"/>
  <c r="A223" i="46"/>
  <c r="A224" i="46"/>
  <c r="A225" i="46"/>
  <c r="A226" i="46"/>
  <c r="A227" i="46"/>
  <c r="A228" i="46"/>
  <c r="A229" i="46"/>
  <c r="A230" i="46"/>
  <c r="A231" i="46"/>
  <c r="A232" i="46"/>
  <c r="A233" i="46"/>
  <c r="A234" i="46"/>
  <c r="A235" i="46"/>
  <c r="A236" i="46"/>
  <c r="A237" i="46"/>
  <c r="A238" i="46"/>
  <c r="A239" i="46"/>
  <c r="A240" i="46"/>
  <c r="A241" i="46"/>
  <c r="A242" i="46"/>
  <c r="A243" i="46"/>
  <c r="A244" i="46"/>
  <c r="A245" i="46"/>
  <c r="A246" i="46"/>
  <c r="A247" i="46"/>
  <c r="A248" i="46"/>
  <c r="A249" i="46"/>
  <c r="A250" i="46"/>
  <c r="A251" i="46"/>
  <c r="A252" i="46"/>
  <c r="A253" i="46"/>
  <c r="A254" i="46"/>
  <c r="A255" i="46"/>
  <c r="A256" i="46"/>
  <c r="A257" i="46"/>
  <c r="A258" i="46"/>
  <c r="A259" i="46"/>
  <c r="A260" i="46"/>
  <c r="A261" i="46"/>
  <c r="A262" i="46"/>
  <c r="A263" i="46"/>
  <c r="A264" i="46"/>
  <c r="A265" i="46"/>
  <c r="A266" i="46"/>
  <c r="A267" i="46"/>
  <c r="A268" i="46"/>
  <c r="A269" i="46"/>
  <c r="A270" i="46"/>
  <c r="A298" i="46"/>
  <c r="A299" i="46"/>
  <c r="A300" i="46"/>
  <c r="A301" i="46"/>
  <c r="A302" i="46"/>
  <c r="A303" i="46"/>
  <c r="A304" i="46"/>
  <c r="A305" i="46"/>
  <c r="A306" i="46"/>
  <c r="A307" i="46"/>
  <c r="A308" i="46"/>
  <c r="A309" i="46"/>
  <c r="A310" i="46"/>
  <c r="A311" i="46"/>
  <c r="A312" i="46"/>
  <c r="A313" i="46"/>
  <c r="A271" i="46"/>
  <c r="A272" i="46"/>
  <c r="A273" i="46"/>
  <c r="A274" i="46"/>
  <c r="A275" i="46"/>
  <c r="A276" i="46"/>
  <c r="A277" i="46"/>
  <c r="A278" i="46"/>
  <c r="A279" i="46"/>
  <c r="A280" i="46"/>
  <c r="A281" i="46"/>
  <c r="A282" i="46"/>
  <c r="A283" i="46"/>
  <c r="A284" i="46"/>
  <c r="A285" i="46"/>
  <c r="A286" i="46"/>
  <c r="A287" i="46"/>
  <c r="A288" i="46"/>
  <c r="A289" i="46"/>
  <c r="A290" i="46"/>
  <c r="A291" i="46"/>
  <c r="A292" i="46"/>
  <c r="A293" i="46"/>
  <c r="A294" i="46"/>
  <c r="A295" i="46"/>
  <c r="A296" i="46"/>
  <c r="A297" i="46"/>
  <c r="A5" i="46"/>
  <c r="A4" i="46"/>
  <c r="Y77" i="80" l="1"/>
  <c r="Z77" i="80" s="1"/>
  <c r="X77" i="80"/>
  <c r="W77" i="80"/>
  <c r="V77" i="80"/>
  <c r="T77" i="80"/>
  <c r="S77" i="80"/>
  <c r="L77" i="80"/>
  <c r="I77" i="80"/>
  <c r="F77" i="80"/>
  <c r="D77" i="80"/>
  <c r="AK77" i="80" s="1"/>
  <c r="Y76" i="80"/>
  <c r="Z76" i="80" s="1"/>
  <c r="W76" i="80"/>
  <c r="X76" i="80" s="1"/>
  <c r="V76" i="80"/>
  <c r="T76" i="80"/>
  <c r="R76" i="80" s="1"/>
  <c r="L76" i="80"/>
  <c r="S76" i="80" s="1"/>
  <c r="I76" i="80"/>
  <c r="F76" i="80"/>
  <c r="D76" i="80"/>
  <c r="AK76" i="80" s="1"/>
  <c r="Z75" i="80"/>
  <c r="Y75" i="80"/>
  <c r="X75" i="80"/>
  <c r="W75" i="80"/>
  <c r="V75" i="80"/>
  <c r="T75" i="80"/>
  <c r="Q75" i="80"/>
  <c r="L75" i="80"/>
  <c r="S75" i="80" s="1"/>
  <c r="I75" i="80"/>
  <c r="F75" i="80"/>
  <c r="D75" i="80"/>
  <c r="AK75" i="80" s="1"/>
  <c r="AK74" i="80"/>
  <c r="Z74" i="80"/>
  <c r="Y74" i="80"/>
  <c r="W74" i="80"/>
  <c r="X74" i="80" s="1"/>
  <c r="V74" i="80"/>
  <c r="T74" i="80"/>
  <c r="R74" i="80"/>
  <c r="Q74" i="80"/>
  <c r="L74" i="80"/>
  <c r="S74" i="80" s="1"/>
  <c r="I74" i="80"/>
  <c r="F74" i="80"/>
  <c r="D74" i="80"/>
  <c r="G74" i="80" s="1"/>
  <c r="Z73" i="80"/>
  <c r="Y73" i="80"/>
  <c r="X73" i="80"/>
  <c r="W73" i="80"/>
  <c r="V73" i="80"/>
  <c r="T73" i="80"/>
  <c r="L73" i="80"/>
  <c r="I73" i="80"/>
  <c r="F73" i="80"/>
  <c r="D73" i="80"/>
  <c r="AK73" i="80" s="1"/>
  <c r="Y72" i="80"/>
  <c r="Z72" i="80" s="1"/>
  <c r="X72" i="80"/>
  <c r="W72" i="80"/>
  <c r="V72" i="80"/>
  <c r="T72" i="80"/>
  <c r="L72" i="80"/>
  <c r="S72" i="80" s="1"/>
  <c r="I72" i="80"/>
  <c r="F72" i="80"/>
  <c r="D72" i="80"/>
  <c r="AK72" i="80" s="1"/>
  <c r="Z71" i="80"/>
  <c r="Y71" i="80"/>
  <c r="X71" i="80"/>
  <c r="W71" i="80"/>
  <c r="V71" i="80"/>
  <c r="T71" i="80"/>
  <c r="Q71" i="80"/>
  <c r="L71" i="80"/>
  <c r="S71" i="80" s="1"/>
  <c r="I71" i="80"/>
  <c r="G71" i="80"/>
  <c r="F71" i="80"/>
  <c r="D71" i="80"/>
  <c r="AK71" i="80" s="1"/>
  <c r="Z70" i="80"/>
  <c r="Y70" i="80"/>
  <c r="W70" i="80"/>
  <c r="X70" i="80" s="1"/>
  <c r="V70" i="80"/>
  <c r="T70" i="80"/>
  <c r="R70" i="80"/>
  <c r="Q70" i="80"/>
  <c r="L70" i="80"/>
  <c r="S70" i="80" s="1"/>
  <c r="I70" i="80"/>
  <c r="F70" i="80"/>
  <c r="D70" i="80"/>
  <c r="Y69" i="80"/>
  <c r="Z69" i="80" s="1"/>
  <c r="X69" i="80"/>
  <c r="W69" i="80"/>
  <c r="V69" i="80"/>
  <c r="T69" i="80"/>
  <c r="S69" i="80"/>
  <c r="L69" i="80"/>
  <c r="I69" i="80"/>
  <c r="F69" i="80"/>
  <c r="D69" i="80"/>
  <c r="AK69" i="80" s="1"/>
  <c r="Y68" i="80"/>
  <c r="Z68" i="80" s="1"/>
  <c r="X68" i="80"/>
  <c r="W68" i="80"/>
  <c r="V68" i="80"/>
  <c r="T68" i="80"/>
  <c r="L68" i="80"/>
  <c r="I68" i="80"/>
  <c r="G68" i="80"/>
  <c r="F68" i="80"/>
  <c r="D68" i="80"/>
  <c r="AK68" i="80" s="1"/>
  <c r="Z67" i="80"/>
  <c r="Y67" i="80"/>
  <c r="W67" i="80"/>
  <c r="X67" i="80" s="1"/>
  <c r="V67" i="80"/>
  <c r="T67" i="80"/>
  <c r="R67" i="80" s="1"/>
  <c r="Q67" i="80"/>
  <c r="L67" i="80"/>
  <c r="S67" i="80" s="1"/>
  <c r="I67" i="80"/>
  <c r="F67" i="80"/>
  <c r="D67" i="80"/>
  <c r="G67" i="80" s="1"/>
  <c r="Z66" i="80"/>
  <c r="Y66" i="80"/>
  <c r="W66" i="80"/>
  <c r="X66" i="80" s="1"/>
  <c r="V66" i="80"/>
  <c r="T66" i="80"/>
  <c r="R66" i="80"/>
  <c r="L66" i="80"/>
  <c r="Q66" i="80" s="1"/>
  <c r="I66" i="80"/>
  <c r="F66" i="80"/>
  <c r="D66" i="80"/>
  <c r="G66" i="80" s="1"/>
  <c r="Y65" i="80"/>
  <c r="Z65" i="80" s="1"/>
  <c r="X65" i="80"/>
  <c r="W65" i="80"/>
  <c r="V65" i="80"/>
  <c r="T65" i="80"/>
  <c r="L65" i="80"/>
  <c r="I65" i="80"/>
  <c r="F65" i="80"/>
  <c r="D65" i="80"/>
  <c r="AK65" i="80" s="1"/>
  <c r="Y64" i="80"/>
  <c r="Z64" i="80" s="1"/>
  <c r="X64" i="80"/>
  <c r="W64" i="80"/>
  <c r="V64" i="80"/>
  <c r="T64" i="80"/>
  <c r="L64" i="80"/>
  <c r="S64" i="80" s="1"/>
  <c r="I64" i="80"/>
  <c r="G64" i="80"/>
  <c r="F64" i="80"/>
  <c r="D64" i="80"/>
  <c r="AK64" i="80" s="1"/>
  <c r="Z63" i="80"/>
  <c r="Y63" i="80"/>
  <c r="W63" i="80"/>
  <c r="X63" i="80" s="1"/>
  <c r="V63" i="80"/>
  <c r="T63" i="80"/>
  <c r="Q63" i="80"/>
  <c r="L63" i="80"/>
  <c r="S63" i="80" s="1"/>
  <c r="I63" i="80"/>
  <c r="G63" i="80"/>
  <c r="F63" i="80"/>
  <c r="D63" i="80"/>
  <c r="AK63" i="80" s="1"/>
  <c r="Z62" i="80"/>
  <c r="Y62" i="80"/>
  <c r="W62" i="80"/>
  <c r="X62" i="80" s="1"/>
  <c r="V62" i="80"/>
  <c r="T62" i="80"/>
  <c r="R62" i="80"/>
  <c r="Q62" i="80"/>
  <c r="L62" i="80"/>
  <c r="S62" i="80" s="1"/>
  <c r="I62" i="80"/>
  <c r="F62" i="80"/>
  <c r="D62" i="80"/>
  <c r="Y61" i="80"/>
  <c r="Z61" i="80" s="1"/>
  <c r="X61" i="80"/>
  <c r="W61" i="80"/>
  <c r="V61" i="80"/>
  <c r="T61" i="80"/>
  <c r="S61" i="80"/>
  <c r="L61" i="80"/>
  <c r="I61" i="80"/>
  <c r="F61" i="80"/>
  <c r="D61" i="80"/>
  <c r="AK61" i="80" s="1"/>
  <c r="Y60" i="80"/>
  <c r="Z60" i="80" s="1"/>
  <c r="X60" i="80"/>
  <c r="W60" i="80"/>
  <c r="V60" i="80"/>
  <c r="T60" i="80"/>
  <c r="L60" i="80"/>
  <c r="I60" i="80"/>
  <c r="G60" i="80"/>
  <c r="F60" i="80"/>
  <c r="D60" i="80"/>
  <c r="AK60" i="80" s="1"/>
  <c r="Y59" i="80"/>
  <c r="Z59" i="80" s="1"/>
  <c r="X59" i="80"/>
  <c r="W59" i="80"/>
  <c r="V59" i="80"/>
  <c r="T59" i="80"/>
  <c r="Q59" i="80"/>
  <c r="L59" i="80"/>
  <c r="I59" i="80"/>
  <c r="F59" i="80"/>
  <c r="D59" i="80"/>
  <c r="AK59" i="80" s="1"/>
  <c r="Z58" i="80"/>
  <c r="Y58" i="80"/>
  <c r="W58" i="80"/>
  <c r="X58" i="80" s="1"/>
  <c r="V58" i="80"/>
  <c r="T58" i="80"/>
  <c r="L58" i="80"/>
  <c r="S58" i="80" s="1"/>
  <c r="I58" i="80"/>
  <c r="F58" i="80"/>
  <c r="D58" i="80"/>
  <c r="J58" i="80" s="1"/>
  <c r="Y57" i="80"/>
  <c r="Z57" i="80" s="1"/>
  <c r="X57" i="80"/>
  <c r="W57" i="80"/>
  <c r="V57" i="80"/>
  <c r="T57" i="80"/>
  <c r="L57" i="80"/>
  <c r="I57" i="80"/>
  <c r="G57" i="80"/>
  <c r="F57" i="80"/>
  <c r="D57" i="80"/>
  <c r="AK57" i="80" s="1"/>
  <c r="Y56" i="80"/>
  <c r="Z56" i="80" s="1"/>
  <c r="W56" i="80"/>
  <c r="X56" i="80" s="1"/>
  <c r="V56" i="80"/>
  <c r="T56" i="80"/>
  <c r="L56" i="80"/>
  <c r="I56" i="80"/>
  <c r="F56" i="80"/>
  <c r="D56" i="80"/>
  <c r="AK56" i="80" s="1"/>
  <c r="Z55" i="80"/>
  <c r="Y55" i="80"/>
  <c r="W55" i="80"/>
  <c r="X55" i="80" s="1"/>
  <c r="V55" i="80"/>
  <c r="T55" i="80"/>
  <c r="R55" i="80"/>
  <c r="Q55" i="80"/>
  <c r="L55" i="80"/>
  <c r="S55" i="80" s="1"/>
  <c r="I55" i="80"/>
  <c r="F55" i="80"/>
  <c r="D55" i="80"/>
  <c r="G55" i="80" s="1"/>
  <c r="Y54" i="80"/>
  <c r="Z54" i="80" s="1"/>
  <c r="W54" i="80"/>
  <c r="X54" i="80" s="1"/>
  <c r="V54" i="80"/>
  <c r="T54" i="80"/>
  <c r="R54" i="80"/>
  <c r="L54" i="80"/>
  <c r="Q54" i="80" s="1"/>
  <c r="I54" i="80"/>
  <c r="F54" i="80"/>
  <c r="D54" i="80"/>
  <c r="Y53" i="80"/>
  <c r="Z53" i="80" s="1"/>
  <c r="X53" i="80"/>
  <c r="W53" i="80"/>
  <c r="V53" i="80"/>
  <c r="T53" i="80"/>
  <c r="S53" i="80"/>
  <c r="L53" i="80"/>
  <c r="I53" i="80"/>
  <c r="G53" i="80"/>
  <c r="F53" i="80"/>
  <c r="D53" i="80"/>
  <c r="AK53" i="80" s="1"/>
  <c r="Y52" i="80"/>
  <c r="Z52" i="80" s="1"/>
  <c r="W52" i="80"/>
  <c r="X52" i="80" s="1"/>
  <c r="V52" i="80"/>
  <c r="T52" i="80"/>
  <c r="L52" i="80"/>
  <c r="S52" i="80" s="1"/>
  <c r="I52" i="80"/>
  <c r="F52" i="80"/>
  <c r="D52" i="80"/>
  <c r="AK52" i="80" s="1"/>
  <c r="Z51" i="80"/>
  <c r="Y51" i="80"/>
  <c r="W51" i="80"/>
  <c r="X51" i="80" s="1"/>
  <c r="V51" i="80"/>
  <c r="T51" i="80"/>
  <c r="R51" i="80"/>
  <c r="Q51" i="80"/>
  <c r="L51" i="80"/>
  <c r="S51" i="80" s="1"/>
  <c r="I51" i="80"/>
  <c r="F51" i="80"/>
  <c r="D51" i="80"/>
  <c r="G51" i="80" s="1"/>
  <c r="Y50" i="80"/>
  <c r="Z50" i="80" s="1"/>
  <c r="W50" i="80"/>
  <c r="X50" i="80" s="1"/>
  <c r="V50" i="80"/>
  <c r="T50" i="80"/>
  <c r="R50" i="80"/>
  <c r="L50" i="80"/>
  <c r="Q50" i="80" s="1"/>
  <c r="I50" i="80"/>
  <c r="F50" i="80"/>
  <c r="D50" i="80"/>
  <c r="G50" i="80" s="1"/>
  <c r="Y49" i="80"/>
  <c r="Z49" i="80" s="1"/>
  <c r="X49" i="80"/>
  <c r="W49" i="80"/>
  <c r="V49" i="80"/>
  <c r="T49" i="80"/>
  <c r="L49" i="80"/>
  <c r="I49" i="80"/>
  <c r="G49" i="80"/>
  <c r="F49" i="80"/>
  <c r="D49" i="80"/>
  <c r="AK49" i="80" s="1"/>
  <c r="Y48" i="80"/>
  <c r="Z48" i="80" s="1"/>
  <c r="W48" i="80"/>
  <c r="X48" i="80" s="1"/>
  <c r="V48" i="80"/>
  <c r="T48" i="80"/>
  <c r="L48" i="80"/>
  <c r="S48" i="80" s="1"/>
  <c r="I48" i="80"/>
  <c r="F48" i="80"/>
  <c r="D48" i="80"/>
  <c r="AK48" i="80" s="1"/>
  <c r="Z47" i="80"/>
  <c r="Y47" i="80"/>
  <c r="W47" i="80"/>
  <c r="X47" i="80" s="1"/>
  <c r="V47" i="80"/>
  <c r="T47" i="80"/>
  <c r="R47" i="80"/>
  <c r="Q47" i="80"/>
  <c r="L47" i="80"/>
  <c r="S47" i="80" s="1"/>
  <c r="I47" i="80"/>
  <c r="F47" i="80"/>
  <c r="D47" i="80"/>
  <c r="G47" i="80" s="1"/>
  <c r="Y46" i="80"/>
  <c r="Z46" i="80" s="1"/>
  <c r="W46" i="80"/>
  <c r="X46" i="80" s="1"/>
  <c r="V46" i="80"/>
  <c r="T46" i="80"/>
  <c r="S46" i="80"/>
  <c r="R46" i="80"/>
  <c r="L46" i="80"/>
  <c r="Q46" i="80" s="1"/>
  <c r="I46" i="80"/>
  <c r="F46" i="80"/>
  <c r="D46" i="80"/>
  <c r="G46" i="80" s="1"/>
  <c r="Y45" i="80"/>
  <c r="Z45" i="80" s="1"/>
  <c r="X45" i="80"/>
  <c r="W45" i="80"/>
  <c r="V45" i="80"/>
  <c r="T45" i="80"/>
  <c r="L45" i="80"/>
  <c r="S45" i="80" s="1"/>
  <c r="I45" i="80"/>
  <c r="G45" i="80"/>
  <c r="F45" i="80"/>
  <c r="D45" i="80"/>
  <c r="AK45" i="80" s="1"/>
  <c r="Y44" i="80"/>
  <c r="Z44" i="80" s="1"/>
  <c r="X44" i="80"/>
  <c r="W44" i="80"/>
  <c r="V44" i="80"/>
  <c r="T44" i="80"/>
  <c r="Q44" i="80"/>
  <c r="L44" i="80"/>
  <c r="I44" i="80"/>
  <c r="G44" i="80"/>
  <c r="F44" i="80"/>
  <c r="D44" i="80"/>
  <c r="AK44" i="80" s="1"/>
  <c r="Y43" i="80"/>
  <c r="Z43" i="80" s="1"/>
  <c r="W43" i="80"/>
  <c r="X43" i="80" s="1"/>
  <c r="V43" i="80"/>
  <c r="T43" i="80"/>
  <c r="R43" i="80"/>
  <c r="L43" i="80"/>
  <c r="Q43" i="80" s="1"/>
  <c r="I43" i="80"/>
  <c r="F43" i="80"/>
  <c r="D43" i="80"/>
  <c r="J43" i="80" s="1"/>
  <c r="Y42" i="80"/>
  <c r="Z42" i="80" s="1"/>
  <c r="X42" i="80"/>
  <c r="W42" i="80"/>
  <c r="V42" i="80"/>
  <c r="T42" i="80"/>
  <c r="L42" i="80"/>
  <c r="I42" i="80"/>
  <c r="G42" i="80"/>
  <c r="F42" i="80"/>
  <c r="D42" i="80"/>
  <c r="AK42" i="80" s="1"/>
  <c r="Y41" i="80"/>
  <c r="Z41" i="80" s="1"/>
  <c r="X41" i="80"/>
  <c r="W41" i="80"/>
  <c r="V41" i="80"/>
  <c r="T41" i="80"/>
  <c r="Q41" i="80" s="1"/>
  <c r="L41" i="80"/>
  <c r="I41" i="80"/>
  <c r="F41" i="80"/>
  <c r="D41" i="80"/>
  <c r="AK41" i="80" s="1"/>
  <c r="Z40" i="80"/>
  <c r="Y40" i="80"/>
  <c r="W40" i="80"/>
  <c r="X40" i="80" s="1"/>
  <c r="V40" i="80"/>
  <c r="T40" i="80"/>
  <c r="R40" i="80"/>
  <c r="Q40" i="80"/>
  <c r="L40" i="80"/>
  <c r="S40" i="80" s="1"/>
  <c r="I40" i="80"/>
  <c r="F40" i="80"/>
  <c r="D40" i="80"/>
  <c r="G40" i="80" s="1"/>
  <c r="Z39" i="80"/>
  <c r="Y39" i="80"/>
  <c r="W39" i="80"/>
  <c r="X39" i="80" s="1"/>
  <c r="V39" i="80"/>
  <c r="T39" i="80"/>
  <c r="R39" i="80"/>
  <c r="L39" i="80"/>
  <c r="Q39" i="80" s="1"/>
  <c r="I39" i="80"/>
  <c r="F39" i="80"/>
  <c r="D39" i="80"/>
  <c r="G39" i="80" s="1"/>
  <c r="Y38" i="80"/>
  <c r="Z38" i="80" s="1"/>
  <c r="X38" i="80"/>
  <c r="W38" i="80"/>
  <c r="V38" i="80"/>
  <c r="T38" i="80"/>
  <c r="S38" i="80"/>
  <c r="L38" i="80"/>
  <c r="I38" i="80"/>
  <c r="F38" i="80"/>
  <c r="D38" i="80"/>
  <c r="AK38" i="80" s="1"/>
  <c r="Y37" i="80"/>
  <c r="Z37" i="80" s="1"/>
  <c r="X37" i="80"/>
  <c r="W37" i="80"/>
  <c r="V37" i="80"/>
  <c r="T37" i="80"/>
  <c r="Q37" i="80" s="1"/>
  <c r="L37" i="80"/>
  <c r="S37" i="80" s="1"/>
  <c r="I37" i="80"/>
  <c r="G37" i="80"/>
  <c r="F37" i="80"/>
  <c r="D37" i="80"/>
  <c r="AK37" i="80" s="1"/>
  <c r="Z36" i="80"/>
  <c r="Y36" i="80"/>
  <c r="W36" i="80"/>
  <c r="X36" i="80" s="1"/>
  <c r="V36" i="80"/>
  <c r="T36" i="80"/>
  <c r="R36" i="80"/>
  <c r="Q36" i="80"/>
  <c r="L36" i="80"/>
  <c r="S36" i="80" s="1"/>
  <c r="I36" i="80"/>
  <c r="F36" i="80"/>
  <c r="D36" i="80"/>
  <c r="G36" i="80" s="1"/>
  <c r="Z35" i="80"/>
  <c r="Y35" i="80"/>
  <c r="W35" i="80"/>
  <c r="X35" i="80" s="1"/>
  <c r="V35" i="80"/>
  <c r="T35" i="80"/>
  <c r="R35" i="80"/>
  <c r="L35" i="80"/>
  <c r="Q35" i="80" s="1"/>
  <c r="I35" i="80"/>
  <c r="F35" i="80"/>
  <c r="D35" i="80"/>
  <c r="G35" i="80" s="1"/>
  <c r="Y34" i="80"/>
  <c r="Z34" i="80" s="1"/>
  <c r="X34" i="80"/>
  <c r="W34" i="80"/>
  <c r="V34" i="80"/>
  <c r="T34" i="80"/>
  <c r="L34" i="80"/>
  <c r="S34" i="80" s="1"/>
  <c r="I34" i="80"/>
  <c r="F34" i="80"/>
  <c r="D34" i="80"/>
  <c r="AK34" i="80" s="1"/>
  <c r="Y33" i="80"/>
  <c r="Z33" i="80" s="1"/>
  <c r="X33" i="80"/>
  <c r="W33" i="80"/>
  <c r="V33" i="80"/>
  <c r="T33" i="80"/>
  <c r="L33" i="80"/>
  <c r="S33" i="80" s="1"/>
  <c r="I33" i="80"/>
  <c r="F33" i="80"/>
  <c r="D33" i="80"/>
  <c r="AK33" i="80" s="1"/>
  <c r="Z32" i="80"/>
  <c r="Y32" i="80"/>
  <c r="W32" i="80"/>
  <c r="X32" i="80" s="1"/>
  <c r="V32" i="80"/>
  <c r="T32" i="80"/>
  <c r="R32" i="80" s="1"/>
  <c r="Q32" i="80"/>
  <c r="L32" i="80"/>
  <c r="S32" i="80" s="1"/>
  <c r="I32" i="80"/>
  <c r="G32" i="80"/>
  <c r="F32" i="80"/>
  <c r="D32" i="80"/>
  <c r="AK32" i="80" s="1"/>
  <c r="Z31" i="80"/>
  <c r="Y31" i="80"/>
  <c r="W31" i="80"/>
  <c r="X31" i="80" s="1"/>
  <c r="V31" i="80"/>
  <c r="T31" i="80"/>
  <c r="R31" i="80"/>
  <c r="Q31" i="80"/>
  <c r="L31" i="80"/>
  <c r="S31" i="80" s="1"/>
  <c r="I31" i="80"/>
  <c r="F31" i="80"/>
  <c r="D31" i="80"/>
  <c r="G31" i="80" s="1"/>
  <c r="Y30" i="80"/>
  <c r="Z30" i="80" s="1"/>
  <c r="X30" i="80"/>
  <c r="W30" i="80"/>
  <c r="V30" i="80"/>
  <c r="T30" i="80"/>
  <c r="S30" i="80"/>
  <c r="L30" i="80"/>
  <c r="I30" i="80"/>
  <c r="F30" i="80"/>
  <c r="D30" i="80"/>
  <c r="AK30" i="80" s="1"/>
  <c r="Y29" i="80"/>
  <c r="Z29" i="80" s="1"/>
  <c r="X29" i="80"/>
  <c r="W29" i="80"/>
  <c r="V29" i="80"/>
  <c r="T29" i="80"/>
  <c r="L29" i="80"/>
  <c r="I29" i="80"/>
  <c r="G29" i="80"/>
  <c r="F29" i="80"/>
  <c r="D29" i="80"/>
  <c r="AK29" i="80" s="1"/>
  <c r="Z28" i="80"/>
  <c r="Y28" i="80"/>
  <c r="W28" i="80"/>
  <c r="X28" i="80" s="1"/>
  <c r="V28" i="80"/>
  <c r="T28" i="80"/>
  <c r="R28" i="80" s="1"/>
  <c r="Q28" i="80"/>
  <c r="L28" i="80"/>
  <c r="S28" i="80" s="1"/>
  <c r="I28" i="80"/>
  <c r="F28" i="80"/>
  <c r="D28" i="80"/>
  <c r="AK28" i="80" s="1"/>
  <c r="Z27" i="80"/>
  <c r="Y27" i="80"/>
  <c r="W27" i="80"/>
  <c r="X27" i="80" s="1"/>
  <c r="V27" i="80"/>
  <c r="T27" i="80"/>
  <c r="R27" i="80"/>
  <c r="Q27" i="80"/>
  <c r="L27" i="80"/>
  <c r="S27" i="80" s="1"/>
  <c r="I27" i="80"/>
  <c r="F27" i="80"/>
  <c r="D27" i="80"/>
  <c r="G27" i="80" s="1"/>
  <c r="Y26" i="80"/>
  <c r="Z26" i="80" s="1"/>
  <c r="X26" i="80"/>
  <c r="W26" i="80"/>
  <c r="V26" i="80"/>
  <c r="T26" i="80"/>
  <c r="L26" i="80"/>
  <c r="I26" i="80"/>
  <c r="F26" i="80"/>
  <c r="D26" i="80"/>
  <c r="AK26" i="80" s="1"/>
  <c r="Y25" i="80"/>
  <c r="Z25" i="80" s="1"/>
  <c r="X25" i="80"/>
  <c r="W25" i="80"/>
  <c r="V25" i="80"/>
  <c r="T25" i="80"/>
  <c r="L25" i="80"/>
  <c r="I25" i="80"/>
  <c r="F25" i="80"/>
  <c r="D25" i="80"/>
  <c r="AK25" i="80" s="1"/>
  <c r="Y24" i="80"/>
  <c r="Z24" i="80" s="1"/>
  <c r="W24" i="80"/>
  <c r="X24" i="80" s="1"/>
  <c r="V24" i="80"/>
  <c r="T24" i="80"/>
  <c r="R24" i="80" s="1"/>
  <c r="Q24" i="80"/>
  <c r="L24" i="80"/>
  <c r="S24" i="80" s="1"/>
  <c r="I24" i="80"/>
  <c r="G24" i="80"/>
  <c r="F24" i="80"/>
  <c r="D24" i="80"/>
  <c r="AK24" i="80" s="1"/>
  <c r="AK23" i="80"/>
  <c r="Z23" i="80"/>
  <c r="Y23" i="80"/>
  <c r="X23" i="80"/>
  <c r="W23" i="80"/>
  <c r="V23" i="80"/>
  <c r="T23" i="80"/>
  <c r="S23" i="80"/>
  <c r="R23" i="80"/>
  <c r="Q23" i="80"/>
  <c r="L23" i="80"/>
  <c r="I23" i="80"/>
  <c r="F23" i="80"/>
  <c r="D23" i="80"/>
  <c r="G23" i="80" s="1"/>
  <c r="Y22" i="80"/>
  <c r="Z22" i="80" s="1"/>
  <c r="X22" i="80"/>
  <c r="W22" i="80"/>
  <c r="V22" i="80"/>
  <c r="T22" i="80"/>
  <c r="S22" i="80"/>
  <c r="R22" i="80"/>
  <c r="L22" i="80"/>
  <c r="Q22" i="80" s="1"/>
  <c r="I22" i="80"/>
  <c r="F22" i="80"/>
  <c r="D22" i="80"/>
  <c r="G22" i="80" s="1"/>
  <c r="Y21" i="80"/>
  <c r="Z21" i="80" s="1"/>
  <c r="W21" i="80"/>
  <c r="X21" i="80" s="1"/>
  <c r="V21" i="80"/>
  <c r="T21" i="80"/>
  <c r="Q21" i="80" s="1"/>
  <c r="R21" i="80"/>
  <c r="L21" i="80"/>
  <c r="S21" i="80" s="1"/>
  <c r="I21" i="80"/>
  <c r="F21" i="80"/>
  <c r="D21" i="80"/>
  <c r="AK21" i="80" s="1"/>
  <c r="Z20" i="80"/>
  <c r="Y20" i="80"/>
  <c r="X20" i="80"/>
  <c r="W20" i="80"/>
  <c r="V20" i="80"/>
  <c r="T20" i="80"/>
  <c r="L20" i="80"/>
  <c r="R20" i="80" s="1"/>
  <c r="I20" i="80"/>
  <c r="F20" i="80"/>
  <c r="D20" i="80"/>
  <c r="AK20" i="80" s="1"/>
  <c r="J27" i="80" l="1"/>
  <c r="G33" i="80"/>
  <c r="J50" i="80"/>
  <c r="G59" i="80"/>
  <c r="G72" i="80"/>
  <c r="G75" i="80"/>
  <c r="J66" i="80"/>
  <c r="G28" i="80"/>
  <c r="J23" i="80"/>
  <c r="G25" i="80"/>
  <c r="J35" i="80"/>
  <c r="AK35" i="80"/>
  <c r="G38" i="80"/>
  <c r="G41" i="80"/>
  <c r="G48" i="80"/>
  <c r="G52" i="80"/>
  <c r="G56" i="80"/>
  <c r="G76" i="80"/>
  <c r="J21" i="80"/>
  <c r="P50" i="80"/>
  <c r="AB50" i="80" s="1"/>
  <c r="AA50" i="80"/>
  <c r="G54" i="80"/>
  <c r="J54" i="80"/>
  <c r="G20" i="80"/>
  <c r="AK27" i="80"/>
  <c r="R38" i="80"/>
  <c r="Q38" i="80"/>
  <c r="J39" i="80"/>
  <c r="S41" i="80"/>
  <c r="AK54" i="80"/>
  <c r="J22" i="80"/>
  <c r="AK22" i="80"/>
  <c r="R34" i="80"/>
  <c r="Q34" i="80"/>
  <c r="Q20" i="80"/>
  <c r="R26" i="80"/>
  <c r="Q26" i="80"/>
  <c r="P27" i="80"/>
  <c r="AH27" i="80" s="1"/>
  <c r="R42" i="80"/>
  <c r="Q42" i="80"/>
  <c r="AA43" i="80"/>
  <c r="P43" i="80"/>
  <c r="AB43" i="80" s="1"/>
  <c r="R49" i="80"/>
  <c r="Q49" i="80"/>
  <c r="S49" i="80"/>
  <c r="S20" i="80"/>
  <c r="P23" i="80"/>
  <c r="AH23" i="80" s="1"/>
  <c r="P35" i="80"/>
  <c r="AH35" i="80" s="1"/>
  <c r="AA35" i="80"/>
  <c r="G21" i="80"/>
  <c r="S25" i="80"/>
  <c r="AK31" i="80"/>
  <c r="J20" i="80"/>
  <c r="AA23" i="80"/>
  <c r="S26" i="80"/>
  <c r="AA27" i="80"/>
  <c r="S29" i="80"/>
  <c r="R30" i="80"/>
  <c r="Q30" i="80"/>
  <c r="J31" i="80"/>
  <c r="AK39" i="80"/>
  <c r="S42" i="80"/>
  <c r="G43" i="80"/>
  <c r="AK43" i="80"/>
  <c r="R56" i="80"/>
  <c r="Q56" i="80"/>
  <c r="R65" i="80"/>
  <c r="Q65" i="80"/>
  <c r="S65" i="80"/>
  <c r="J24" i="80"/>
  <c r="Q25" i="80"/>
  <c r="G26" i="80"/>
  <c r="J28" i="80"/>
  <c r="Q29" i="80"/>
  <c r="G30" i="80"/>
  <c r="J32" i="80"/>
  <c r="Q33" i="80"/>
  <c r="G34" i="80"/>
  <c r="S35" i="80"/>
  <c r="J36" i="80"/>
  <c r="AK36" i="80"/>
  <c r="S39" i="80"/>
  <c r="J40" i="80"/>
  <c r="AK40" i="80"/>
  <c r="S43" i="80"/>
  <c r="AK50" i="80"/>
  <c r="R52" i="80"/>
  <c r="Q52" i="80"/>
  <c r="J25" i="80"/>
  <c r="R25" i="80"/>
  <c r="J29" i="80"/>
  <c r="R29" i="80"/>
  <c r="J33" i="80"/>
  <c r="R33" i="80"/>
  <c r="J37" i="80"/>
  <c r="R37" i="80"/>
  <c r="J41" i="80"/>
  <c r="R41" i="80"/>
  <c r="S44" i="80"/>
  <c r="J46" i="80"/>
  <c r="AK46" i="80"/>
  <c r="R48" i="80"/>
  <c r="Q48" i="80"/>
  <c r="S56" i="80"/>
  <c r="R57" i="80"/>
  <c r="Q57" i="80"/>
  <c r="P58" i="80"/>
  <c r="AH58" i="80" s="1"/>
  <c r="AA58" i="80"/>
  <c r="P66" i="80"/>
  <c r="AH66" i="80" s="1"/>
  <c r="AA66" i="80"/>
  <c r="G70" i="80"/>
  <c r="J70" i="80"/>
  <c r="AK70" i="80"/>
  <c r="J26" i="80"/>
  <c r="J30" i="80"/>
  <c r="J34" i="80"/>
  <c r="J38" i="80"/>
  <c r="J42" i="80"/>
  <c r="R45" i="80"/>
  <c r="Q45" i="80"/>
  <c r="R53" i="80"/>
  <c r="Q53" i="80"/>
  <c r="S57" i="80"/>
  <c r="G58" i="80"/>
  <c r="AK58" i="80"/>
  <c r="G62" i="80"/>
  <c r="J62" i="80"/>
  <c r="AK62" i="80"/>
  <c r="J47" i="80"/>
  <c r="AK47" i="80"/>
  <c r="S50" i="80"/>
  <c r="J51" i="80"/>
  <c r="AK51" i="80"/>
  <c r="S54" i="80"/>
  <c r="J55" i="80"/>
  <c r="AK55" i="80"/>
  <c r="R73" i="80"/>
  <c r="Q73" i="80"/>
  <c r="J44" i="80"/>
  <c r="R44" i="80"/>
  <c r="J48" i="80"/>
  <c r="J52" i="80"/>
  <c r="J56" i="80"/>
  <c r="Q58" i="80"/>
  <c r="S59" i="80"/>
  <c r="AK66" i="80"/>
  <c r="S73" i="80"/>
  <c r="J74" i="80"/>
  <c r="J45" i="80"/>
  <c r="J49" i="80"/>
  <c r="J53" i="80"/>
  <c r="J57" i="80"/>
  <c r="R58" i="80"/>
  <c r="S60" i="80"/>
  <c r="R61" i="80"/>
  <c r="Q61" i="80"/>
  <c r="S68" i="80"/>
  <c r="R69" i="80"/>
  <c r="Q69" i="80"/>
  <c r="R77" i="80"/>
  <c r="Q77" i="80"/>
  <c r="J59" i="80"/>
  <c r="R59" i="80"/>
  <c r="Q60" i="80"/>
  <c r="G61" i="80"/>
  <c r="J63" i="80"/>
  <c r="R63" i="80"/>
  <c r="Q64" i="80"/>
  <c r="G65" i="80"/>
  <c r="S66" i="80"/>
  <c r="J67" i="80"/>
  <c r="AK67" i="80"/>
  <c r="Q68" i="80"/>
  <c r="G69" i="80"/>
  <c r="J71" i="80"/>
  <c r="R71" i="80"/>
  <c r="Q72" i="80"/>
  <c r="G73" i="80"/>
  <c r="J75" i="80"/>
  <c r="R75" i="80"/>
  <c r="Q76" i="80"/>
  <c r="G77" i="80"/>
  <c r="J60" i="80"/>
  <c r="R60" i="80"/>
  <c r="J64" i="80"/>
  <c r="R64" i="80"/>
  <c r="J68" i="80"/>
  <c r="R68" i="80"/>
  <c r="J72" i="80"/>
  <c r="R72" i="80"/>
  <c r="J76" i="80"/>
  <c r="J61" i="80"/>
  <c r="J65" i="80"/>
  <c r="J69" i="80"/>
  <c r="J73" i="80"/>
  <c r="J77" i="80"/>
  <c r="A4" i="49"/>
  <c r="A5" i="49"/>
  <c r="A6" i="49"/>
  <c r="A3" i="49"/>
  <c r="W6" i="49"/>
  <c r="V6" i="49"/>
  <c r="Q6" i="49"/>
  <c r="U6" i="49" s="1"/>
  <c r="O6" i="49"/>
  <c r="W5" i="49"/>
  <c r="V5" i="49"/>
  <c r="Q5" i="49"/>
  <c r="U5" i="49" s="1"/>
  <c r="O5" i="49"/>
  <c r="W4" i="49"/>
  <c r="V4" i="49"/>
  <c r="Q4" i="49"/>
  <c r="T4" i="49" s="1"/>
  <c r="O4" i="49"/>
  <c r="AB66" i="80" l="1"/>
  <c r="AG23" i="80"/>
  <c r="AG35" i="80"/>
  <c r="AG66" i="80"/>
  <c r="AB23" i="80"/>
  <c r="AF23" i="80" s="1"/>
  <c r="AB27" i="80"/>
  <c r="AE27" i="80" s="1"/>
  <c r="AG50" i="80"/>
  <c r="AB35" i="80"/>
  <c r="AF35" i="80" s="1"/>
  <c r="AG43" i="80"/>
  <c r="AF43" i="80"/>
  <c r="AE43" i="80"/>
  <c r="AD43" i="80"/>
  <c r="AC43" i="80"/>
  <c r="AD50" i="80"/>
  <c r="AC50" i="80"/>
  <c r="AF50" i="80"/>
  <c r="AE50" i="80"/>
  <c r="AA64" i="80"/>
  <c r="P64" i="80"/>
  <c r="AB64" i="80" s="1"/>
  <c r="AA48" i="80"/>
  <c r="P48" i="80"/>
  <c r="AG48" i="80" s="1"/>
  <c r="AA38" i="80"/>
  <c r="P38" i="80"/>
  <c r="AG38" i="80" s="1"/>
  <c r="AA24" i="80"/>
  <c r="P24" i="80"/>
  <c r="AB24" i="80" s="1"/>
  <c r="AA77" i="80"/>
  <c r="P77" i="80"/>
  <c r="AB77" i="80" s="1"/>
  <c r="AA61" i="80"/>
  <c r="P61" i="80"/>
  <c r="AH61" i="80" s="1"/>
  <c r="AA57" i="80"/>
  <c r="P57" i="80"/>
  <c r="AG57" i="80" s="1"/>
  <c r="P74" i="80"/>
  <c r="AG74" i="80" s="1"/>
  <c r="AA74" i="80"/>
  <c r="P51" i="80"/>
  <c r="AG51" i="80" s="1"/>
  <c r="AA51" i="80"/>
  <c r="AA34" i="80"/>
  <c r="P34" i="80"/>
  <c r="AH34" i="80" s="1"/>
  <c r="AG70" i="80"/>
  <c r="P70" i="80"/>
  <c r="AH70" i="80" s="1"/>
  <c r="AA70" i="80"/>
  <c r="AB58" i="80"/>
  <c r="AA41" i="80"/>
  <c r="P41" i="80"/>
  <c r="AB41" i="80" s="1"/>
  <c r="AA33" i="80"/>
  <c r="P33" i="80"/>
  <c r="AG33" i="80" s="1"/>
  <c r="AA25" i="80"/>
  <c r="P25" i="80"/>
  <c r="AH25" i="80" s="1"/>
  <c r="P28" i="80"/>
  <c r="AB28" i="80" s="1"/>
  <c r="AA28" i="80"/>
  <c r="AA20" i="80"/>
  <c r="P20" i="80"/>
  <c r="AH20" i="80" s="1"/>
  <c r="AH43" i="80"/>
  <c r="AH50" i="80"/>
  <c r="AA72" i="80"/>
  <c r="AH72" i="80"/>
  <c r="P72" i="80"/>
  <c r="AB72" i="80" s="1"/>
  <c r="AG72" i="80"/>
  <c r="AA45" i="80"/>
  <c r="P45" i="80"/>
  <c r="AB45" i="80" s="1"/>
  <c r="AD66" i="80"/>
  <c r="AC66" i="80"/>
  <c r="AF66" i="80"/>
  <c r="AE66" i="80"/>
  <c r="AA76" i="80"/>
  <c r="P76" i="80"/>
  <c r="AG76" i="80" s="1"/>
  <c r="AA60" i="80"/>
  <c r="AH60" i="80"/>
  <c r="AG60" i="80"/>
  <c r="P60" i="80"/>
  <c r="AB60" i="80" s="1"/>
  <c r="P67" i="80"/>
  <c r="AB67" i="80" s="1"/>
  <c r="AA67" i="80"/>
  <c r="AA53" i="80"/>
  <c r="P53" i="80"/>
  <c r="AB53" i="80" s="1"/>
  <c r="AA56" i="80"/>
  <c r="P56" i="80"/>
  <c r="AB56" i="80" s="1"/>
  <c r="AA44" i="80"/>
  <c r="P44" i="80"/>
  <c r="AB44" i="80" s="1"/>
  <c r="P55" i="80"/>
  <c r="AG55" i="80" s="1"/>
  <c r="AB55" i="80"/>
  <c r="AA55" i="80"/>
  <c r="P62" i="80"/>
  <c r="AB62" i="80" s="1"/>
  <c r="AA62" i="80"/>
  <c r="AA30" i="80"/>
  <c r="P30" i="80"/>
  <c r="AH30" i="80" s="1"/>
  <c r="P46" i="80"/>
  <c r="AH46" i="80" s="1"/>
  <c r="AA46" i="80"/>
  <c r="P36" i="80"/>
  <c r="AB36" i="80" s="1"/>
  <c r="AA36" i="80"/>
  <c r="P32" i="80"/>
  <c r="AG32" i="80" s="1"/>
  <c r="AA32" i="80"/>
  <c r="P31" i="80"/>
  <c r="AB31" i="80" s="1"/>
  <c r="AA31" i="80"/>
  <c r="AD35" i="80"/>
  <c r="AC35" i="80"/>
  <c r="AC23" i="80"/>
  <c r="AE23" i="80"/>
  <c r="AG27" i="80"/>
  <c r="AA22" i="80"/>
  <c r="P22" i="80"/>
  <c r="AG22" i="80" s="1"/>
  <c r="AH39" i="80"/>
  <c r="P39" i="80"/>
  <c r="AB39" i="80" s="1"/>
  <c r="AA39" i="80"/>
  <c r="P21" i="80"/>
  <c r="AB21" i="80" s="1"/>
  <c r="AA21" i="80"/>
  <c r="AA65" i="80"/>
  <c r="P65" i="80"/>
  <c r="AG65" i="80" s="1"/>
  <c r="P47" i="80"/>
  <c r="AB47" i="80" s="1"/>
  <c r="AA47" i="80"/>
  <c r="AA73" i="80"/>
  <c r="P73" i="80"/>
  <c r="AB73" i="80" s="1"/>
  <c r="AA68" i="80"/>
  <c r="P68" i="80"/>
  <c r="AG68" i="80" s="1"/>
  <c r="P75" i="80"/>
  <c r="AB75" i="80" s="1"/>
  <c r="AA75" i="80"/>
  <c r="P71" i="80"/>
  <c r="AG71" i="80" s="1"/>
  <c r="AA71" i="80"/>
  <c r="AH71" i="80"/>
  <c r="AA69" i="80"/>
  <c r="P69" i="80"/>
  <c r="AB69" i="80" s="1"/>
  <c r="P63" i="80"/>
  <c r="AB63" i="80" s="1"/>
  <c r="AA63" i="80"/>
  <c r="AA59" i="80"/>
  <c r="P59" i="80"/>
  <c r="AB59" i="80" s="1"/>
  <c r="AA49" i="80"/>
  <c r="P49" i="80"/>
  <c r="AH49" i="80" s="1"/>
  <c r="AA52" i="80"/>
  <c r="P52" i="80"/>
  <c r="AB52" i="80" s="1"/>
  <c r="AA42" i="80"/>
  <c r="P42" i="80"/>
  <c r="AH42" i="80" s="1"/>
  <c r="AA26" i="80"/>
  <c r="P26" i="80"/>
  <c r="AG26" i="80" s="1"/>
  <c r="AG58" i="80"/>
  <c r="AA37" i="80"/>
  <c r="P37" i="80"/>
  <c r="AB37" i="80" s="1"/>
  <c r="AA29" i="80"/>
  <c r="P29" i="80"/>
  <c r="AG29" i="80" s="1"/>
  <c r="P40" i="80"/>
  <c r="AB40" i="80" s="1"/>
  <c r="AA40" i="80"/>
  <c r="P54" i="80"/>
  <c r="AG54" i="80" s="1"/>
  <c r="AA54" i="80"/>
  <c r="S6" i="49"/>
  <c r="R6" i="49"/>
  <c r="T6" i="49"/>
  <c r="S5" i="49"/>
  <c r="R5" i="49"/>
  <c r="T5" i="49"/>
  <c r="U4" i="49"/>
  <c r="R4" i="49"/>
  <c r="S4" i="49"/>
  <c r="A209" i="77"/>
  <c r="A208" i="77"/>
  <c r="A207" i="77"/>
  <c r="A206" i="77"/>
  <c r="A205" i="77"/>
  <c r="A204" i="77"/>
  <c r="A203" i="77"/>
  <c r="A202" i="77"/>
  <c r="A201" i="77"/>
  <c r="A200" i="77"/>
  <c r="A199" i="77"/>
  <c r="A198" i="77"/>
  <c r="A197" i="77"/>
  <c r="A196" i="77"/>
  <c r="A195" i="77"/>
  <c r="A194" i="77"/>
  <c r="A193" i="77"/>
  <c r="A192" i="77"/>
  <c r="A191" i="77"/>
  <c r="A190" i="77"/>
  <c r="A189" i="77"/>
  <c r="A188" i="77"/>
  <c r="A187" i="77"/>
  <c r="A186" i="77"/>
  <c r="A185" i="77"/>
  <c r="A184" i="77"/>
  <c r="A183" i="77"/>
  <c r="A182" i="77"/>
  <c r="A181" i="77"/>
  <c r="A180" i="77"/>
  <c r="A179" i="77"/>
  <c r="A178" i="77"/>
  <c r="A177" i="77"/>
  <c r="A176" i="77"/>
  <c r="A175" i="77"/>
  <c r="A174" i="77"/>
  <c r="A173" i="77"/>
  <c r="A172" i="77"/>
  <c r="A171" i="77"/>
  <c r="A170" i="77"/>
  <c r="A169" i="77"/>
  <c r="A168" i="77"/>
  <c r="A167" i="77"/>
  <c r="A166" i="77"/>
  <c r="A165" i="77"/>
  <c r="A164" i="77"/>
  <c r="A163" i="77"/>
  <c r="A162" i="77"/>
  <c r="A161" i="77"/>
  <c r="A160" i="77"/>
  <c r="A159" i="77"/>
  <c r="A158" i="77"/>
  <c r="A157" i="77"/>
  <c r="A156" i="77"/>
  <c r="A155" i="77"/>
  <c r="A154" i="77"/>
  <c r="A153" i="77"/>
  <c r="A152" i="77"/>
  <c r="A151" i="77"/>
  <c r="A150" i="77"/>
  <c r="A149" i="77"/>
  <c r="A148" i="77"/>
  <c r="A147" i="77"/>
  <c r="A146" i="77"/>
  <c r="A145" i="77"/>
  <c r="A144" i="77"/>
  <c r="A143" i="77"/>
  <c r="A142" i="77"/>
  <c r="A141" i="77"/>
  <c r="A140" i="77"/>
  <c r="A139" i="77"/>
  <c r="A138" i="77"/>
  <c r="A137" i="77"/>
  <c r="A136" i="77"/>
  <c r="A135" i="77"/>
  <c r="A134" i="77"/>
  <c r="A133" i="77"/>
  <c r="A132" i="77"/>
  <c r="A131" i="77"/>
  <c r="A130" i="77"/>
  <c r="A129" i="77"/>
  <c r="A128" i="77"/>
  <c r="A127" i="77"/>
  <c r="A126" i="77"/>
  <c r="A125" i="77"/>
  <c r="A124" i="77"/>
  <c r="A123" i="77"/>
  <c r="A122" i="77"/>
  <c r="A121" i="77"/>
  <c r="A120" i="77"/>
  <c r="A119" i="77"/>
  <c r="A118" i="77"/>
  <c r="A117" i="77"/>
  <c r="A116" i="77"/>
  <c r="A115" i="77"/>
  <c r="A114" i="77"/>
  <c r="A113" i="77"/>
  <c r="A112" i="77"/>
  <c r="A111" i="77"/>
  <c r="A110" i="77"/>
  <c r="A109" i="77"/>
  <c r="A108" i="77"/>
  <c r="A107" i="77"/>
  <c r="A106" i="77"/>
  <c r="A105" i="77"/>
  <c r="A104" i="77"/>
  <c r="A103" i="77"/>
  <c r="A102" i="77"/>
  <c r="A101" i="77"/>
  <c r="A100" i="77"/>
  <c r="A99" i="77"/>
  <c r="A98" i="77"/>
  <c r="A97" i="77"/>
  <c r="A96" i="77"/>
  <c r="A95" i="77"/>
  <c r="A94" i="77"/>
  <c r="A93" i="77"/>
  <c r="A92" i="77"/>
  <c r="A91" i="77"/>
  <c r="A90" i="77"/>
  <c r="A89" i="77"/>
  <c r="A88" i="77"/>
  <c r="A87" i="77"/>
  <c r="A86" i="77"/>
  <c r="A85" i="77"/>
  <c r="A84" i="77"/>
  <c r="A83" i="77"/>
  <c r="A82" i="77"/>
  <c r="A81" i="77"/>
  <c r="A79" i="77"/>
  <c r="A78" i="77"/>
  <c r="A77" i="77"/>
  <c r="A76" i="77"/>
  <c r="A75" i="77"/>
  <c r="A74" i="77"/>
  <c r="A73" i="77"/>
  <c r="A72" i="77"/>
  <c r="A71" i="77"/>
  <c r="A70" i="77"/>
  <c r="A69" i="77"/>
  <c r="A68" i="77"/>
  <c r="A67" i="77"/>
  <c r="A66" i="77"/>
  <c r="A65" i="77"/>
  <c r="A64" i="77"/>
  <c r="A63" i="77"/>
  <c r="A62" i="77"/>
  <c r="A61" i="77"/>
  <c r="A60" i="77"/>
  <c r="A58" i="77"/>
  <c r="A57" i="77"/>
  <c r="A56" i="77"/>
  <c r="A55" i="77"/>
  <c r="A54" i="77"/>
  <c r="A53" i="77"/>
  <c r="A52" i="77"/>
  <c r="A50" i="77"/>
  <c r="A48" i="77"/>
  <c r="A47" i="77"/>
  <c r="A46" i="77"/>
  <c r="A45" i="77"/>
  <c r="A44" i="77"/>
  <c r="A43" i="77"/>
  <c r="A42" i="77"/>
  <c r="A41" i="77"/>
  <c r="A40" i="77"/>
  <c r="A39" i="77"/>
  <c r="A38" i="77"/>
  <c r="A37" i="77"/>
  <c r="A36" i="77"/>
  <c r="A35" i="77"/>
  <c r="A34" i="77"/>
  <c r="A33" i="77"/>
  <c r="A32" i="77"/>
  <c r="A31" i="77"/>
  <c r="A30" i="77"/>
  <c r="A29" i="77"/>
  <c r="A28" i="77"/>
  <c r="A27" i="77"/>
  <c r="A26" i="77"/>
  <c r="A25" i="77"/>
  <c r="A24" i="77"/>
  <c r="A23" i="77"/>
  <c r="A22" i="77"/>
  <c r="A21" i="77"/>
  <c r="A20" i="77"/>
  <c r="A19" i="77"/>
  <c r="A18" i="77"/>
  <c r="A17" i="77"/>
  <c r="A16" i="77"/>
  <c r="A15" i="77"/>
  <c r="A14" i="77"/>
  <c r="A13" i="77"/>
  <c r="A12" i="77"/>
  <c r="A11" i="77"/>
  <c r="A10" i="77"/>
  <c r="A9" i="77"/>
  <c r="A8" i="77"/>
  <c r="A7" i="77"/>
  <c r="A6" i="77"/>
  <c r="A5" i="77"/>
  <c r="A4" i="77"/>
  <c r="AH68" i="80" l="1"/>
  <c r="AG47" i="80"/>
  <c r="AB42" i="80"/>
  <c r="AE42" i="80" s="1"/>
  <c r="AB34" i="80"/>
  <c r="AH47" i="80"/>
  <c r="AG42" i="80"/>
  <c r="AE35" i="80"/>
  <c r="AG34" i="80"/>
  <c r="AG37" i="80"/>
  <c r="AG28" i="80"/>
  <c r="AB49" i="80"/>
  <c r="AC49" i="80" s="1"/>
  <c r="AB30" i="80"/>
  <c r="AH59" i="80"/>
  <c r="AG39" i="80"/>
  <c r="AB61" i="80"/>
  <c r="AG62" i="80"/>
  <c r="AH56" i="80"/>
  <c r="AG61" i="80"/>
  <c r="AH54" i="80"/>
  <c r="AH63" i="80"/>
  <c r="AB71" i="80"/>
  <c r="AG46" i="80"/>
  <c r="AH62" i="80"/>
  <c r="AH76" i="80"/>
  <c r="AH33" i="80"/>
  <c r="AH26" i="80"/>
  <c r="AH29" i="80"/>
  <c r="AG63" i="80"/>
  <c r="AG30" i="80"/>
  <c r="AH28" i="80"/>
  <c r="AH57" i="80"/>
  <c r="AF27" i="80"/>
  <c r="AH36" i="80"/>
  <c r="AG36" i="80"/>
  <c r="AH67" i="80"/>
  <c r="AG67" i="80"/>
  <c r="AH74" i="80"/>
  <c r="AC27" i="80"/>
  <c r="AH48" i="80"/>
  <c r="AG52" i="80"/>
  <c r="AG49" i="80"/>
  <c r="AD23" i="80"/>
  <c r="AH55" i="80"/>
  <c r="AG56" i="80"/>
  <c r="AG45" i="80"/>
  <c r="AB20" i="80"/>
  <c r="AB70" i="80"/>
  <c r="AD70" i="80" s="1"/>
  <c r="AD27" i="80"/>
  <c r="AH38" i="80"/>
  <c r="AH65" i="80"/>
  <c r="AG20" i="80"/>
  <c r="AH44" i="80"/>
  <c r="AH45" i="80"/>
  <c r="AF52" i="80"/>
  <c r="AE52" i="80"/>
  <c r="AD52" i="80"/>
  <c r="AC52" i="80"/>
  <c r="AE73" i="80"/>
  <c r="AD73" i="80"/>
  <c r="AC73" i="80"/>
  <c r="AF73" i="80"/>
  <c r="AC40" i="80"/>
  <c r="AF40" i="80"/>
  <c r="AE40" i="80"/>
  <c r="AD40" i="80"/>
  <c r="AD31" i="80"/>
  <c r="AC31" i="80"/>
  <c r="AF31" i="80"/>
  <c r="AE31" i="80"/>
  <c r="AF60" i="80"/>
  <c r="AE60" i="80"/>
  <c r="AD60" i="80"/>
  <c r="AC60" i="80"/>
  <c r="AF41" i="80"/>
  <c r="AE41" i="80"/>
  <c r="AD41" i="80"/>
  <c r="AC41" i="80"/>
  <c r="AE69" i="80"/>
  <c r="AD69" i="80"/>
  <c r="AC69" i="80"/>
  <c r="AF69" i="80"/>
  <c r="AE45" i="80"/>
  <c r="AD45" i="80"/>
  <c r="AF45" i="80"/>
  <c r="AC45" i="80"/>
  <c r="AE77" i="80"/>
  <c r="AD77" i="80"/>
  <c r="AC77" i="80"/>
  <c r="AF77" i="80"/>
  <c r="AF59" i="80"/>
  <c r="AE59" i="80"/>
  <c r="AC59" i="80"/>
  <c r="AD59" i="80"/>
  <c r="AE53" i="80"/>
  <c r="AD53" i="80"/>
  <c r="AC53" i="80"/>
  <c r="AF53" i="80"/>
  <c r="AC24" i="80"/>
  <c r="AF24" i="80"/>
  <c r="AE24" i="80"/>
  <c r="AD24" i="80"/>
  <c r="AF64" i="80"/>
  <c r="AE64" i="80"/>
  <c r="AD64" i="80"/>
  <c r="AC64" i="80"/>
  <c r="AC75" i="80"/>
  <c r="AF75" i="80"/>
  <c r="AE75" i="80"/>
  <c r="AD75" i="80"/>
  <c r="AF37" i="80"/>
  <c r="AE37" i="80"/>
  <c r="AD37" i="80"/>
  <c r="AC37" i="80"/>
  <c r="AD21" i="80"/>
  <c r="AC21" i="80"/>
  <c r="AF21" i="80"/>
  <c r="AE21" i="80"/>
  <c r="AF44" i="80"/>
  <c r="AE44" i="80"/>
  <c r="AC44" i="80"/>
  <c r="AD44" i="80"/>
  <c r="AC63" i="80"/>
  <c r="AF63" i="80"/>
  <c r="AE63" i="80"/>
  <c r="AD63" i="80"/>
  <c r="AD62" i="80"/>
  <c r="AC62" i="80"/>
  <c r="AF62" i="80"/>
  <c r="AE62" i="80"/>
  <c r="AF72" i="80"/>
  <c r="AE72" i="80"/>
  <c r="AD72" i="80"/>
  <c r="AC72" i="80"/>
  <c r="AC58" i="80"/>
  <c r="AF58" i="80"/>
  <c r="AE58" i="80"/>
  <c r="AD58" i="80"/>
  <c r="AG24" i="80"/>
  <c r="AB54" i="80"/>
  <c r="AH40" i="80"/>
  <c r="AG40" i="80"/>
  <c r="AH37" i="80"/>
  <c r="AB26" i="80"/>
  <c r="AH52" i="80"/>
  <c r="AG59" i="80"/>
  <c r="AG69" i="80"/>
  <c r="AH75" i="80"/>
  <c r="AG75" i="80"/>
  <c r="AG73" i="80"/>
  <c r="AB65" i="80"/>
  <c r="AG21" i="80"/>
  <c r="AG31" i="80"/>
  <c r="AB32" i="80"/>
  <c r="AB46" i="80"/>
  <c r="AG44" i="80"/>
  <c r="AG53" i="80"/>
  <c r="AG25" i="80"/>
  <c r="AB25" i="80"/>
  <c r="AH41" i="80"/>
  <c r="AB51" i="80"/>
  <c r="AB74" i="80"/>
  <c r="AB57" i="80"/>
  <c r="AG77" i="80"/>
  <c r="AH24" i="80"/>
  <c r="AB38" i="80"/>
  <c r="AH64" i="80"/>
  <c r="AD39" i="80"/>
  <c r="AC39" i="80"/>
  <c r="AF39" i="80"/>
  <c r="AE39" i="80"/>
  <c r="AH22" i="80"/>
  <c r="AB29" i="80"/>
  <c r="AC42" i="80"/>
  <c r="AH69" i="80"/>
  <c r="AC71" i="80"/>
  <c r="AF71" i="80"/>
  <c r="AE71" i="80"/>
  <c r="AD71" i="80"/>
  <c r="AB68" i="80"/>
  <c r="AH73" i="80"/>
  <c r="AC47" i="80"/>
  <c r="AF47" i="80"/>
  <c r="AE47" i="80"/>
  <c r="AD47" i="80"/>
  <c r="AH21" i="80"/>
  <c r="AB22" i="80"/>
  <c r="AH31" i="80"/>
  <c r="AC36" i="80"/>
  <c r="AF36" i="80"/>
  <c r="AE36" i="80"/>
  <c r="AD36" i="80"/>
  <c r="AE30" i="80"/>
  <c r="AD30" i="80"/>
  <c r="AC30" i="80"/>
  <c r="AF30" i="80"/>
  <c r="AC55" i="80"/>
  <c r="AF55" i="80"/>
  <c r="AE55" i="80"/>
  <c r="AD55" i="80"/>
  <c r="AF56" i="80"/>
  <c r="AE56" i="80"/>
  <c r="AD56" i="80"/>
  <c r="AC56" i="80"/>
  <c r="AH53" i="80"/>
  <c r="AC67" i="80"/>
  <c r="AF67" i="80"/>
  <c r="AE67" i="80"/>
  <c r="AD67" i="80"/>
  <c r="AB76" i="80"/>
  <c r="AE20" i="80"/>
  <c r="AD20" i="80"/>
  <c r="AC20" i="80"/>
  <c r="AF20" i="80"/>
  <c r="AC28" i="80"/>
  <c r="AF28" i="80"/>
  <c r="AE28" i="80"/>
  <c r="AD28" i="80"/>
  <c r="AB33" i="80"/>
  <c r="AC70" i="80"/>
  <c r="AF70" i="80"/>
  <c r="AE70" i="80"/>
  <c r="AE34" i="80"/>
  <c r="AD34" i="80"/>
  <c r="AC34" i="80"/>
  <c r="AF34" i="80"/>
  <c r="AE61" i="80"/>
  <c r="AD61" i="80"/>
  <c r="AC61" i="80"/>
  <c r="AF61" i="80"/>
  <c r="AH77" i="80"/>
  <c r="AB48" i="80"/>
  <c r="AH32" i="80"/>
  <c r="AG41" i="80"/>
  <c r="AH51" i="80"/>
  <c r="AG64" i="80"/>
  <c r="W3" i="49"/>
  <c r="V3" i="49"/>
  <c r="Q3" i="49"/>
  <c r="S3" i="49" s="1"/>
  <c r="O3" i="49"/>
  <c r="AE49" i="80" l="1"/>
  <c r="AD49" i="80"/>
  <c r="AF42" i="80"/>
  <c r="AD42" i="80"/>
  <c r="AF49" i="80"/>
  <c r="AF33" i="80"/>
  <c r="AE33" i="80"/>
  <c r="AD33" i="80"/>
  <c r="AC33" i="80"/>
  <c r="AE38" i="80"/>
  <c r="AD38" i="80"/>
  <c r="AC38" i="80"/>
  <c r="AF38" i="80"/>
  <c r="AC32" i="80"/>
  <c r="AF32" i="80"/>
  <c r="AE32" i="80"/>
  <c r="AD32" i="80"/>
  <c r="AC51" i="80"/>
  <c r="AF51" i="80"/>
  <c r="AE51" i="80"/>
  <c r="AD51" i="80"/>
  <c r="AF48" i="80"/>
  <c r="AE48" i="80"/>
  <c r="AD48" i="80"/>
  <c r="AC48" i="80"/>
  <c r="AE26" i="80"/>
  <c r="AD26" i="80"/>
  <c r="AC26" i="80"/>
  <c r="AF26" i="80"/>
  <c r="AD54" i="80"/>
  <c r="AC54" i="80"/>
  <c r="AF54" i="80"/>
  <c r="AE54" i="80"/>
  <c r="AD22" i="80"/>
  <c r="AF22" i="80"/>
  <c r="AE22" i="80"/>
  <c r="AC22" i="80"/>
  <c r="AD74" i="80"/>
  <c r="AC74" i="80"/>
  <c r="AF74" i="80"/>
  <c r="AE74" i="80"/>
  <c r="AF76" i="80"/>
  <c r="AE76" i="80"/>
  <c r="AD76" i="80"/>
  <c r="AC76" i="80"/>
  <c r="AF29" i="80"/>
  <c r="AE29" i="80"/>
  <c r="AD29" i="80"/>
  <c r="AC29" i="80"/>
  <c r="AF68" i="80"/>
  <c r="AE68" i="80"/>
  <c r="AD68" i="80"/>
  <c r="AC68" i="80"/>
  <c r="AE57" i="80"/>
  <c r="AD57" i="80"/>
  <c r="AC57" i="80"/>
  <c r="AF57" i="80"/>
  <c r="AF25" i="80"/>
  <c r="AE25" i="80"/>
  <c r="AD25" i="80"/>
  <c r="AC25" i="80"/>
  <c r="AD46" i="80"/>
  <c r="AC46" i="80"/>
  <c r="AF46" i="80"/>
  <c r="AE46" i="80"/>
  <c r="AE65" i="80"/>
  <c r="AD65" i="80"/>
  <c r="AC65" i="80"/>
  <c r="AF65" i="80"/>
  <c r="T3" i="49"/>
  <c r="U3" i="49"/>
  <c r="R3" i="49"/>
  <c r="A659" i="47"/>
  <c r="A657" i="47"/>
  <c r="A655" i="47"/>
  <c r="A653" i="47"/>
  <c r="A651" i="47"/>
  <c r="A649" i="47"/>
  <c r="A646" i="47"/>
  <c r="A643" i="47"/>
  <c r="A641" i="47"/>
  <c r="A639" i="47"/>
  <c r="A637" i="47"/>
  <c r="A635" i="47"/>
  <c r="A633" i="47"/>
  <c r="A631" i="47"/>
  <c r="A629" i="47"/>
  <c r="A627" i="47"/>
  <c r="A625" i="47"/>
  <c r="A623" i="47"/>
  <c r="A621" i="47"/>
  <c r="A619" i="47"/>
  <c r="A617" i="47"/>
  <c r="A615" i="47"/>
  <c r="A613" i="47"/>
  <c r="A611" i="47"/>
  <c r="A609" i="47"/>
  <c r="A607" i="47"/>
  <c r="A605" i="47"/>
  <c r="A601" i="47"/>
  <c r="A597" i="47"/>
  <c r="A593" i="47"/>
  <c r="A589" i="47"/>
  <c r="A587" i="47"/>
  <c r="A585" i="47"/>
  <c r="A583" i="47"/>
  <c r="A581" i="47"/>
  <c r="A579" i="47"/>
  <c r="A577" i="47"/>
  <c r="A575" i="47"/>
  <c r="A573" i="47"/>
  <c r="A571" i="47"/>
  <c r="A569" i="47"/>
  <c r="A567" i="47"/>
  <c r="A565" i="47"/>
  <c r="A563" i="47"/>
  <c r="A561" i="47"/>
  <c r="A559" i="47"/>
  <c r="A557" i="47"/>
  <c r="A555" i="47"/>
  <c r="A552" i="47"/>
  <c r="A549" i="47"/>
  <c r="A546" i="47"/>
  <c r="A543" i="47"/>
  <c r="A540" i="47"/>
  <c r="A537" i="47"/>
  <c r="A534" i="47"/>
  <c r="A531" i="47"/>
  <c r="A528" i="47"/>
  <c r="A525" i="47"/>
  <c r="A522" i="47"/>
  <c r="A519" i="47"/>
  <c r="A516" i="47"/>
  <c r="A513" i="47"/>
  <c r="A510" i="47"/>
  <c r="A507" i="47"/>
  <c r="A504" i="47"/>
  <c r="A501" i="47"/>
  <c r="A497" i="47"/>
  <c r="A493" i="47"/>
  <c r="A491" i="47"/>
  <c r="A489" i="47"/>
  <c r="A487" i="47"/>
  <c r="A485" i="47"/>
  <c r="A483" i="47"/>
  <c r="A481" i="47"/>
  <c r="A479" i="47"/>
  <c r="A477" i="47"/>
  <c r="A475" i="47"/>
  <c r="A473" i="47"/>
  <c r="A471" i="47"/>
  <c r="A469" i="47"/>
  <c r="A467" i="47"/>
  <c r="A465" i="47"/>
  <c r="A463" i="47"/>
  <c r="A461" i="47"/>
  <c r="A459" i="47"/>
  <c r="A457" i="47"/>
  <c r="A455" i="47"/>
  <c r="A453" i="47"/>
  <c r="A451" i="47"/>
  <c r="A449" i="47"/>
  <c r="A447" i="47"/>
  <c r="A445" i="47"/>
  <c r="A443" i="47"/>
  <c r="A441" i="47"/>
  <c r="A439" i="47"/>
  <c r="A437" i="47"/>
  <c r="A435" i="47"/>
  <c r="A433" i="47"/>
  <c r="A431" i="47"/>
  <c r="A429" i="47"/>
  <c r="A427" i="47"/>
  <c r="A425" i="47"/>
  <c r="A423" i="47"/>
  <c r="A421" i="47"/>
  <c r="A419" i="47"/>
  <c r="A415" i="47"/>
  <c r="A411" i="47"/>
  <c r="A409" i="47"/>
  <c r="A407" i="47"/>
  <c r="A405" i="47"/>
  <c r="A403" i="47"/>
  <c r="A401" i="47"/>
  <c r="A399" i="47"/>
  <c r="A397" i="47"/>
  <c r="A395" i="47"/>
  <c r="A393" i="47"/>
  <c r="A391" i="47"/>
  <c r="A389" i="47"/>
  <c r="A387" i="47"/>
  <c r="A385" i="47"/>
  <c r="A383" i="47"/>
  <c r="A381" i="47"/>
  <c r="A379" i="47"/>
  <c r="A377" i="47"/>
  <c r="A373" i="47"/>
  <c r="A369" i="47"/>
  <c r="A367" i="47"/>
  <c r="A365" i="47"/>
  <c r="A363" i="47"/>
  <c r="A361" i="47"/>
  <c r="A358" i="47"/>
  <c r="A355" i="47"/>
  <c r="A353" i="47"/>
  <c r="A351" i="47"/>
  <c r="A347" i="47"/>
  <c r="A343" i="47"/>
  <c r="A341" i="47"/>
  <c r="A339" i="47"/>
  <c r="A337" i="47"/>
  <c r="A335" i="47"/>
  <c r="A333" i="47"/>
  <c r="A331" i="47"/>
  <c r="A329" i="47"/>
  <c r="A327" i="47"/>
  <c r="A325" i="47"/>
  <c r="A323" i="47"/>
  <c r="A321" i="47"/>
  <c r="A319" i="47"/>
  <c r="A317" i="47"/>
  <c r="A315" i="47"/>
  <c r="A313" i="47"/>
  <c r="A311" i="47"/>
  <c r="A309" i="47"/>
  <c r="A307" i="47"/>
  <c r="A302" i="47"/>
  <c r="A297" i="47"/>
  <c r="A295" i="47"/>
  <c r="A293" i="47"/>
  <c r="A291" i="47"/>
  <c r="A289" i="47"/>
  <c r="A287" i="47"/>
  <c r="A285" i="47"/>
  <c r="A283" i="47"/>
  <c r="A281" i="47"/>
  <c r="A279" i="47"/>
  <c r="A277" i="47"/>
  <c r="A275" i="47"/>
  <c r="A273" i="47"/>
  <c r="A271" i="47"/>
  <c r="A269" i="47"/>
  <c r="A267" i="47"/>
  <c r="A265" i="47"/>
  <c r="A263" i="47"/>
  <c r="A261" i="47"/>
  <c r="A259" i="47"/>
  <c r="A257" i="47"/>
  <c r="A256" i="47"/>
  <c r="A255" i="47"/>
  <c r="A254" i="47"/>
  <c r="A253" i="47"/>
  <c r="A252" i="47"/>
  <c r="A251" i="47"/>
  <c r="A250" i="47"/>
  <c r="A249" i="47"/>
  <c r="A248" i="47"/>
  <c r="A246" i="47"/>
  <c r="A244" i="47"/>
  <c r="A242" i="47"/>
  <c r="A240" i="47"/>
  <c r="A238" i="47"/>
  <c r="A236" i="47"/>
  <c r="A234" i="47"/>
  <c r="A232" i="47"/>
  <c r="A230" i="47"/>
  <c r="A228" i="47"/>
  <c r="A226" i="47"/>
  <c r="A224" i="47"/>
  <c r="A222" i="47"/>
  <c r="A220" i="47"/>
  <c r="A218" i="47"/>
  <c r="A216" i="47"/>
  <c r="A214" i="47"/>
  <c r="A212" i="47"/>
  <c r="A210" i="47"/>
  <c r="A208" i="47"/>
  <c r="A206" i="47"/>
  <c r="A200" i="47"/>
  <c r="A194" i="47"/>
  <c r="A191" i="47"/>
  <c r="A189" i="47"/>
  <c r="A187" i="47"/>
  <c r="A185" i="47"/>
  <c r="A183" i="47"/>
  <c r="A181" i="47"/>
  <c r="A179" i="47"/>
  <c r="A177" i="47"/>
  <c r="A175" i="47"/>
  <c r="A173" i="47"/>
  <c r="A171" i="47"/>
  <c r="A169" i="47"/>
  <c r="A167" i="47"/>
  <c r="A165" i="47"/>
  <c r="A163" i="47"/>
  <c r="A161" i="47"/>
  <c r="A159" i="47"/>
  <c r="A157" i="47"/>
  <c r="A155" i="47"/>
  <c r="A153" i="47"/>
  <c r="A151" i="47"/>
  <c r="A149" i="47"/>
  <c r="A147" i="47"/>
  <c r="A145" i="47"/>
  <c r="A143" i="47"/>
  <c r="A141" i="47"/>
  <c r="A139" i="47"/>
  <c r="A137" i="47"/>
  <c r="A135" i="47"/>
  <c r="A133" i="47"/>
  <c r="A131" i="47"/>
  <c r="A129" i="47"/>
  <c r="A127" i="47"/>
  <c r="A125" i="47"/>
  <c r="A123" i="47"/>
  <c r="A121" i="47"/>
  <c r="A119" i="47"/>
  <c r="A117" i="47"/>
  <c r="A115" i="47"/>
  <c r="A113" i="47"/>
  <c r="A111" i="47"/>
  <c r="A109" i="47"/>
  <c r="A107" i="47"/>
  <c r="A105" i="47"/>
  <c r="A103" i="47"/>
  <c r="A101" i="47"/>
  <c r="A99" i="47"/>
  <c r="A97" i="47"/>
  <c r="A95" i="47"/>
  <c r="A93" i="47"/>
  <c r="A91" i="47"/>
  <c r="A89" i="47"/>
  <c r="A87" i="47"/>
  <c r="A85" i="47"/>
  <c r="A83" i="47"/>
  <c r="A81" i="47"/>
  <c r="A79" i="47"/>
  <c r="A77" i="47"/>
  <c r="A75" i="47"/>
  <c r="A73" i="47"/>
  <c r="A71" i="47"/>
  <c r="A69" i="47"/>
  <c r="A67" i="47"/>
  <c r="A65" i="47"/>
  <c r="A63" i="47"/>
  <c r="A61" i="47"/>
  <c r="A59" i="47"/>
  <c r="A57" i="47"/>
  <c r="A55" i="47"/>
  <c r="A53" i="47"/>
  <c r="A51" i="47"/>
  <c r="A49" i="47"/>
  <c r="A47" i="47"/>
  <c r="A45" i="47"/>
  <c r="A43" i="47"/>
  <c r="A41" i="47"/>
  <c r="A39" i="47"/>
  <c r="A36" i="47"/>
  <c r="A33" i="47"/>
  <c r="A30" i="47"/>
  <c r="A27" i="47"/>
  <c r="A24" i="47"/>
  <c r="A21" i="47"/>
  <c r="A18" i="47"/>
  <c r="A15" i="47"/>
  <c r="A12" i="47"/>
  <c r="A9" i="47"/>
  <c r="A6" i="47"/>
  <c r="A3" i="47"/>
  <c r="B153" i="37" l="1"/>
  <c r="F154" i="37"/>
  <c r="H192" i="37" l="1"/>
  <c r="H191" i="37"/>
  <c r="H190" i="37"/>
  <c r="H189" i="37"/>
  <c r="H188" i="37"/>
  <c r="H187" i="37"/>
  <c r="H186" i="37"/>
  <c r="H185" i="37"/>
</calcChain>
</file>

<file path=xl/comments1.xml><?xml version="1.0" encoding="utf-8"?>
<comments xmlns="http://schemas.openxmlformats.org/spreadsheetml/2006/main">
  <authors>
    <author>hk.lee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hk.lee:</t>
        </r>
        <r>
          <rPr>
            <sz val="9"/>
            <color indexed="81"/>
            <rFont val="Tahoma"/>
            <family val="2"/>
          </rPr>
          <t xml:space="preserve">
1) WEB</t>
        </r>
        <r>
          <rPr>
            <sz val="9"/>
            <color indexed="81"/>
            <rFont val="돋움"/>
            <family val="3"/>
            <charset val="129"/>
          </rPr>
          <t>서버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기본</t>
        </r>
        <r>
          <rPr>
            <sz val="9"/>
            <color indexed="81"/>
            <rFont val="Tahoma"/>
            <family val="2"/>
          </rPr>
          <t xml:space="preserve"> 
  - Standard-g2[VPC]: vCPU 4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메모리</t>
        </r>
        <r>
          <rPr>
            <sz val="9"/>
            <color indexed="81"/>
            <rFont val="Tahoma"/>
            <family val="2"/>
          </rPr>
          <t xml:space="preserve"> 16GB, [SSD]</t>
        </r>
        <r>
          <rPr>
            <sz val="9"/>
            <color indexed="81"/>
            <rFont val="돋움"/>
            <family val="3"/>
            <charset val="129"/>
          </rPr>
          <t>디스크</t>
        </r>
        <r>
          <rPr>
            <sz val="9"/>
            <color indexed="81"/>
            <rFont val="Tahoma"/>
            <family val="2"/>
          </rPr>
          <t xml:space="preserve"> 50GB  [OS] Linux
2) API, WAS</t>
        </r>
        <r>
          <rPr>
            <sz val="9"/>
            <color indexed="81"/>
            <rFont val="돋움"/>
            <family val="3"/>
            <charset val="129"/>
          </rPr>
          <t>서버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기타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기본
</t>
        </r>
        <r>
          <rPr>
            <sz val="9"/>
            <color indexed="81"/>
            <rFont val="Tahoma"/>
            <family val="2"/>
          </rPr>
          <t xml:space="preserve">  - Standard-g2[VPC]: vCPU 8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메모리</t>
        </r>
        <r>
          <rPr>
            <sz val="9"/>
            <color indexed="81"/>
            <rFont val="Tahoma"/>
            <family val="2"/>
          </rPr>
          <t xml:space="preserve"> 32GB, [SSD]</t>
        </r>
        <r>
          <rPr>
            <sz val="9"/>
            <color indexed="81"/>
            <rFont val="돋움"/>
            <family val="3"/>
            <charset val="129"/>
          </rPr>
          <t>디스크</t>
        </r>
        <r>
          <rPr>
            <sz val="9"/>
            <color indexed="81"/>
            <rFont val="Tahoma"/>
            <family val="2"/>
          </rPr>
          <t xml:space="preserve"> 50GB  [OS] Linux
3) </t>
        </r>
        <r>
          <rPr>
            <sz val="9"/>
            <color indexed="81"/>
            <rFont val="돋움"/>
            <family val="3"/>
            <charset val="129"/>
          </rPr>
          <t>고교강의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돋움"/>
            <family val="3"/>
            <charset val="129"/>
          </rPr>
          <t>포털</t>
        </r>
        <r>
          <rPr>
            <sz val="9"/>
            <color indexed="81"/>
            <rFont val="Tahoma"/>
            <family val="2"/>
          </rPr>
          <t xml:space="preserve">(WEB/WAS), 
    </t>
        </r>
        <r>
          <rPr>
            <sz val="9"/>
            <color indexed="81"/>
            <rFont val="돋움"/>
            <family val="3"/>
            <charset val="129"/>
          </rPr>
          <t>중학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돋움"/>
            <family val="3"/>
            <charset val="129"/>
          </rPr>
          <t>중학웹</t>
        </r>
        <r>
          <rPr>
            <sz val="9"/>
            <color indexed="81"/>
            <rFont val="Tahoma"/>
            <family val="2"/>
          </rPr>
          <t xml:space="preserve">(WEB/WAS), 
    </t>
        </r>
        <r>
          <rPr>
            <sz val="9"/>
            <color indexed="81"/>
            <rFont val="돋움"/>
            <family val="3"/>
            <charset val="129"/>
          </rPr>
          <t>초등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돋움"/>
            <family val="3"/>
            <charset val="129"/>
          </rPr>
          <t>초등웹</t>
        </r>
        <r>
          <rPr>
            <sz val="9"/>
            <color indexed="81"/>
            <rFont val="Tahoma"/>
            <family val="2"/>
          </rPr>
          <t xml:space="preserve">(WEB/WAS),
    </t>
        </r>
        <r>
          <rPr>
            <sz val="9"/>
            <color indexed="81"/>
            <rFont val="돋움"/>
            <family val="3"/>
            <charset val="129"/>
          </rPr>
          <t>메인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돋움"/>
            <family val="3"/>
            <charset val="129"/>
          </rPr>
          <t>통합메인</t>
        </r>
        <r>
          <rPr>
            <sz val="9"/>
            <color indexed="81"/>
            <rFont val="Tahoma"/>
            <family val="2"/>
          </rPr>
          <t xml:space="preserve">(WEB/WAS), 
    EBSlang-WEB, WAS 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사용량을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고려하여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상세스펙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증가해야함
</t>
        </r>
        <r>
          <rPr>
            <sz val="9"/>
            <color indexed="81"/>
            <rFont val="Tahoma"/>
            <family val="2"/>
          </rPr>
          <t xml:space="preserve">4) </t>
        </r>
        <r>
          <rPr>
            <sz val="9"/>
            <color indexed="81"/>
            <rFont val="돋움"/>
            <family val="3"/>
            <charset val="129"/>
          </rPr>
          <t>인공지능</t>
        </r>
        <r>
          <rPr>
            <sz val="9"/>
            <color indexed="81"/>
            <rFont val="Tahoma"/>
            <family val="2"/>
          </rPr>
          <t xml:space="preserve">Danchoo </t>
        </r>
        <r>
          <rPr>
            <sz val="9"/>
            <color indexed="81"/>
            <rFont val="돋움"/>
            <family val="3"/>
            <charset val="129"/>
          </rPr>
          <t>서비스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 xml:space="preserve">머신러닝
</t>
        </r>
        <r>
          <rPr>
            <sz val="9"/>
            <color indexed="81"/>
            <rFont val="Tahoma"/>
            <family val="2"/>
          </rPr>
          <t xml:space="preserve">    [AS-IS </t>
        </r>
        <r>
          <rPr>
            <sz val="9"/>
            <color indexed="81"/>
            <rFont val="돋움"/>
            <family val="3"/>
            <charset val="129"/>
          </rPr>
          <t>머신러닝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대해서</t>
        </r>
        <r>
          <rPr>
            <sz val="9"/>
            <color indexed="81"/>
            <rFont val="Tahoma"/>
            <family val="2"/>
          </rPr>
          <t xml:space="preserve"> CPU, Memory</t>
        </r>
        <r>
          <rPr>
            <sz val="9"/>
            <color indexed="81"/>
            <rFont val="돋움"/>
            <family val="3"/>
            <charset val="129"/>
          </rPr>
          <t>사양이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높음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 xml:space="preserve">    </t>
        </r>
        <r>
          <rPr>
            <sz val="9"/>
            <color indexed="81"/>
            <rFont val="돋움"/>
            <family val="3"/>
            <charset val="129"/>
          </rPr>
          <t>문항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이미지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검색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>이미지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패턴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매칭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검색
</t>
        </r>
        <r>
          <rPr>
            <sz val="9"/>
            <color indexed="81"/>
            <rFont val="Tahoma"/>
            <family val="2"/>
          </rPr>
          <t xml:space="preserve">    </t>
        </r>
        <r>
          <rPr>
            <sz val="9"/>
            <color indexed="81"/>
            <rFont val="돋움"/>
            <family val="3"/>
            <charset val="129"/>
          </rPr>
          <t>문항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이미지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검색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>문항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이미지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검색</t>
        </r>
        <r>
          <rPr>
            <sz val="9"/>
            <color indexed="81"/>
            <rFont val="Tahoma"/>
            <family val="2"/>
          </rPr>
          <t xml:space="preserve"> OCR
    Live Class - </t>
        </r>
        <r>
          <rPr>
            <sz val="9"/>
            <color indexed="81"/>
            <rFont val="돋움"/>
            <family val="3"/>
            <charset val="129"/>
          </rPr>
          <t>수능</t>
        </r>
        <r>
          <rPr>
            <sz val="9"/>
            <color indexed="81"/>
            <rFont val="Tahoma"/>
            <family val="2"/>
          </rPr>
          <t xml:space="preserve"> Live Class
    GAME - </t>
        </r>
        <r>
          <rPr>
            <sz val="9"/>
            <color indexed="81"/>
            <rFont val="돋움"/>
            <family val="3"/>
            <charset val="129"/>
          </rPr>
          <t>학습</t>
        </r>
        <r>
          <rPr>
            <sz val="9"/>
            <color indexed="81"/>
            <rFont val="Tahoma"/>
            <family val="2"/>
          </rPr>
          <t xml:space="preserve"> GAME </t>
        </r>
        <r>
          <rPr>
            <sz val="9"/>
            <color indexed="81"/>
            <rFont val="돋움"/>
            <family val="3"/>
            <charset val="129"/>
          </rPr>
          <t xml:space="preserve">서비스
</t>
        </r>
        <r>
          <rPr>
            <sz val="9"/>
            <color indexed="81"/>
            <rFont val="Tahoma"/>
            <family val="2"/>
          </rPr>
          <t xml:space="preserve">    </t>
        </r>
        <r>
          <rPr>
            <sz val="9"/>
            <color indexed="81"/>
            <rFont val="돋움"/>
            <family val="3"/>
            <charset val="129"/>
          </rPr>
          <t>개인화추천서비스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>개인화분석</t>
        </r>
        <r>
          <rPr>
            <sz val="9"/>
            <color indexed="81"/>
            <rFont val="Tahoma"/>
            <family val="2"/>
          </rPr>
          <t xml:space="preserve">-AP
    i-radio - </t>
        </r>
        <r>
          <rPr>
            <sz val="9"/>
            <color indexed="81"/>
            <rFont val="돋움"/>
            <family val="3"/>
            <charset val="129"/>
          </rPr>
          <t xml:space="preserve">반디방송편성
</t>
        </r>
        <r>
          <rPr>
            <sz val="9"/>
            <color indexed="81"/>
            <rFont val="Tahoma"/>
            <family val="2"/>
          </rPr>
          <t xml:space="preserve">    WEB</t>
        </r>
        <r>
          <rPr>
            <sz val="9"/>
            <color indexed="81"/>
            <rFont val="돋움"/>
            <family val="3"/>
            <charset val="129"/>
          </rPr>
          <t>로그수집서버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>분석</t>
        </r>
        <r>
          <rPr>
            <sz val="9"/>
            <color indexed="81"/>
            <rFont val="Tahoma"/>
            <family val="2"/>
          </rPr>
          <t>-AP
    WEB</t>
        </r>
        <r>
          <rPr>
            <sz val="9"/>
            <color indexed="81"/>
            <rFont val="돋움"/>
            <family val="3"/>
            <charset val="129"/>
          </rPr>
          <t>로그수집서버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>분석</t>
        </r>
        <r>
          <rPr>
            <sz val="9"/>
            <color indexed="81"/>
            <rFont val="Tahoma"/>
            <family val="2"/>
          </rPr>
          <t xml:space="preserve">-WEB
    </t>
        </r>
        <r>
          <rPr>
            <sz val="9"/>
            <color indexed="81"/>
            <rFont val="돋움"/>
            <family val="3"/>
            <charset val="129"/>
          </rPr>
          <t>서버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스펙을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고려하여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상세스펙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증가해야함
</t>
        </r>
        <r>
          <rPr>
            <sz val="9"/>
            <color indexed="81"/>
            <rFont val="Tahoma"/>
            <family val="2"/>
          </rPr>
          <t xml:space="preserve">5) </t>
        </r>
        <r>
          <rPr>
            <sz val="9"/>
            <color indexed="81"/>
            <rFont val="돋움"/>
            <family val="3"/>
            <charset val="129"/>
          </rPr>
          <t>솔루션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WEB/WAS/DB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블록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스토리지가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있음
</t>
        </r>
        <r>
          <rPr>
            <sz val="9"/>
            <color indexed="81"/>
            <rFont val="Tahoma"/>
            <family val="2"/>
          </rPr>
          <t xml:space="preserve">   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스펙에는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고려되어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않음
</t>
        </r>
        <r>
          <rPr>
            <sz val="9"/>
            <color indexed="81"/>
            <rFont val="Tahoma"/>
            <family val="2"/>
          </rPr>
          <t xml:space="preserve">6) </t>
        </r>
        <r>
          <rPr>
            <sz val="9"/>
            <color indexed="81"/>
            <rFont val="돋움"/>
            <family val="3"/>
            <charset val="129"/>
          </rPr>
          <t>백업에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고려되어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않음
</t>
        </r>
        <r>
          <rPr>
            <sz val="9"/>
            <color indexed="81"/>
            <rFont val="Tahoma"/>
            <family val="2"/>
          </rPr>
          <t>7) NAS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소분류로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쪼개질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있음
</t>
        </r>
      </text>
    </comment>
  </commentList>
</comments>
</file>

<file path=xl/comments2.xml><?xml version="1.0" encoding="utf-8"?>
<comments xmlns="http://schemas.openxmlformats.org/spreadsheetml/2006/main">
  <authors>
    <author>samsung</author>
  </authors>
  <commentList>
    <comment ref="AI18" authorId="0" shapeId="0">
      <text>
        <r>
          <rPr>
            <b/>
            <sz val="9"/>
            <color indexed="81"/>
            <rFont val="돋움"/>
            <family val="3"/>
            <charset val="129"/>
          </rPr>
          <t>운영 : 운영시Dynatrace 구성
통테 : 오픈전 통합테스트까지 Dynatrace 임시 라이선스 구성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<sst xmlns="http://schemas.openxmlformats.org/spreadsheetml/2006/main" count="13344" uniqueCount="3163">
  <si>
    <t>-</t>
    <phoneticPr fontId="1" type="noConversion"/>
  </si>
  <si>
    <t>고교강의</t>
    <phoneticPr fontId="1" type="noConversion"/>
  </si>
  <si>
    <t>통합메인</t>
    <phoneticPr fontId="1" type="noConversion"/>
  </si>
  <si>
    <t>수학</t>
    <phoneticPr fontId="1" type="noConversion"/>
  </si>
  <si>
    <t>SSO</t>
    <phoneticPr fontId="1" type="noConversion"/>
  </si>
  <si>
    <t>Centos</t>
    <phoneticPr fontId="1" type="noConversion"/>
  </si>
  <si>
    <t>영어</t>
    <phoneticPr fontId="1" type="noConversion"/>
  </si>
  <si>
    <t>중학</t>
    <phoneticPr fontId="1" type="noConversion"/>
  </si>
  <si>
    <t>초등</t>
    <phoneticPr fontId="1" type="noConversion"/>
  </si>
  <si>
    <t>공통빌링</t>
    <phoneticPr fontId="1" type="noConversion"/>
  </si>
  <si>
    <t>통합LMS</t>
    <phoneticPr fontId="1" type="noConversion"/>
  </si>
  <si>
    <t>공통자원관리</t>
    <phoneticPr fontId="1" type="noConversion"/>
  </si>
  <si>
    <t>문제은행</t>
    <phoneticPr fontId="1" type="noConversion"/>
  </si>
  <si>
    <t>인공지능</t>
    <phoneticPr fontId="1" type="noConversion"/>
  </si>
  <si>
    <t>패밀리사이트전용</t>
    <phoneticPr fontId="1" type="noConversion"/>
  </si>
  <si>
    <t>공통플랫폼</t>
    <phoneticPr fontId="1" type="noConversion"/>
  </si>
  <si>
    <t>WEB</t>
    <phoneticPr fontId="1" type="noConversion"/>
  </si>
  <si>
    <t>공통(외부)</t>
    <phoneticPr fontId="1" type="noConversion"/>
  </si>
  <si>
    <t>홈페이지 빌더</t>
    <phoneticPr fontId="1" type="noConversion"/>
  </si>
  <si>
    <t>WAS</t>
    <phoneticPr fontId="1" type="noConversion"/>
  </si>
  <si>
    <t>포털</t>
    <phoneticPr fontId="1" type="noConversion"/>
  </si>
  <si>
    <t>강의앱</t>
    <phoneticPr fontId="1" type="noConversion"/>
  </si>
  <si>
    <t>푸리봇</t>
    <phoneticPr fontId="1" type="noConversion"/>
  </si>
  <si>
    <t>프로모션</t>
    <phoneticPr fontId="1" type="noConversion"/>
  </si>
  <si>
    <t>관리자(SSO)</t>
    <phoneticPr fontId="1" type="noConversion"/>
  </si>
  <si>
    <t>관리자</t>
    <phoneticPr fontId="1" type="noConversion"/>
  </si>
  <si>
    <t>DB공용</t>
    <phoneticPr fontId="1" type="noConversion"/>
  </si>
  <si>
    <t>사이트영역</t>
    <phoneticPr fontId="1" type="noConversion"/>
  </si>
  <si>
    <t>고교포털</t>
    <phoneticPr fontId="1" type="noConversion"/>
  </si>
  <si>
    <t>WEB은 Proxy역할만 함</t>
    <phoneticPr fontId="1" type="noConversion"/>
  </si>
  <si>
    <t>서비스 흐름도</t>
    <phoneticPr fontId="1" type="noConversion"/>
  </si>
  <si>
    <t>서버-번호</t>
    <phoneticPr fontId="1" type="noConversion"/>
  </si>
  <si>
    <t>서버</t>
    <phoneticPr fontId="1" type="noConversion"/>
  </si>
  <si>
    <t>분류</t>
    <phoneticPr fontId="1" type="noConversion"/>
  </si>
  <si>
    <t>인스턴스-번호</t>
    <phoneticPr fontId="1" type="noConversion"/>
  </si>
  <si>
    <t>인스턴스</t>
    <phoneticPr fontId="1" type="noConversion"/>
  </si>
  <si>
    <t>S-1</t>
  </si>
  <si>
    <t>API</t>
    <phoneticPr fontId="1" type="noConversion"/>
  </si>
  <si>
    <t>공통영역</t>
    <phoneticPr fontId="1" type="noConversion"/>
  </si>
  <si>
    <t>S-10</t>
    <phoneticPr fontId="1" type="noConversion"/>
  </si>
  <si>
    <t>공통영역</t>
    <phoneticPr fontId="1" type="noConversion"/>
  </si>
  <si>
    <t>공통빌링</t>
    <phoneticPr fontId="1" type="noConversion"/>
  </si>
  <si>
    <t>통합검색</t>
    <phoneticPr fontId="1" type="noConversion"/>
  </si>
  <si>
    <t>NO</t>
    <phoneticPr fontId="1" type="noConversion"/>
  </si>
  <si>
    <t>DB공용</t>
    <phoneticPr fontId="1" type="noConversion"/>
  </si>
  <si>
    <t>API</t>
    <phoneticPr fontId="1" type="noConversion"/>
  </si>
  <si>
    <t>통합게시판</t>
    <phoneticPr fontId="1" type="noConversion"/>
  </si>
  <si>
    <t>S-10</t>
    <phoneticPr fontId="1" type="noConversion"/>
  </si>
  <si>
    <t>DB공용</t>
    <phoneticPr fontId="1" type="noConversion"/>
  </si>
  <si>
    <t>게시판</t>
    <phoneticPr fontId="1" type="noConversion"/>
  </si>
  <si>
    <t>사이트영역</t>
    <phoneticPr fontId="1" type="noConversion"/>
  </si>
  <si>
    <t>DB공용</t>
    <phoneticPr fontId="1" type="noConversion"/>
  </si>
  <si>
    <t>공통영역</t>
    <phoneticPr fontId="1" type="noConversion"/>
  </si>
  <si>
    <t>S-2</t>
  </si>
  <si>
    <t>공통(내부)</t>
    <phoneticPr fontId="1" type="noConversion"/>
  </si>
  <si>
    <t>WAS</t>
    <phoneticPr fontId="1" type="noConversion"/>
  </si>
  <si>
    <t>공통플랫폼</t>
    <phoneticPr fontId="1" type="noConversion"/>
  </si>
  <si>
    <t>공통(외부)</t>
    <phoneticPr fontId="1" type="noConversion"/>
  </si>
  <si>
    <t>S-10</t>
    <phoneticPr fontId="1" type="noConversion"/>
  </si>
  <si>
    <t>S-10</t>
    <phoneticPr fontId="1" type="noConversion"/>
  </si>
  <si>
    <t>S-3</t>
  </si>
  <si>
    <t>WEB</t>
    <phoneticPr fontId="1" type="noConversion"/>
  </si>
  <si>
    <t>S-4</t>
    <phoneticPr fontId="1" type="noConversion"/>
  </si>
  <si>
    <t>고교포털</t>
    <phoneticPr fontId="1" type="noConversion"/>
  </si>
  <si>
    <t>WEB</t>
    <phoneticPr fontId="1" type="noConversion"/>
  </si>
  <si>
    <t>듀나공감</t>
    <phoneticPr fontId="1" type="noConversion"/>
  </si>
  <si>
    <t>듀나공감</t>
    <phoneticPr fontId="1" type="noConversion"/>
  </si>
  <si>
    <t>푸리봇</t>
    <phoneticPr fontId="1" type="noConversion"/>
  </si>
  <si>
    <t>고교강의</t>
    <phoneticPr fontId="1" type="noConversion"/>
  </si>
  <si>
    <t>WEB</t>
    <phoneticPr fontId="1" type="noConversion"/>
  </si>
  <si>
    <t>인공지능</t>
    <phoneticPr fontId="1" type="noConversion"/>
  </si>
  <si>
    <t>S-4</t>
    <phoneticPr fontId="1" type="noConversion"/>
  </si>
  <si>
    <t>S-5</t>
    <phoneticPr fontId="1" type="noConversion"/>
  </si>
  <si>
    <t>영어</t>
    <phoneticPr fontId="1" type="noConversion"/>
  </si>
  <si>
    <t>관리자</t>
    <phoneticPr fontId="1" type="noConversion"/>
  </si>
  <si>
    <t>S-6</t>
    <phoneticPr fontId="1" type="noConversion"/>
  </si>
  <si>
    <t>수학</t>
    <phoneticPr fontId="1" type="noConversion"/>
  </si>
  <si>
    <t>WAS</t>
    <phoneticPr fontId="1" type="noConversion"/>
  </si>
  <si>
    <t>사이트영역</t>
    <phoneticPr fontId="1" type="noConversion"/>
  </si>
  <si>
    <t>수학</t>
    <phoneticPr fontId="1" type="noConversion"/>
  </si>
  <si>
    <t>관리자</t>
    <phoneticPr fontId="1" type="noConversion"/>
  </si>
  <si>
    <t>WAS</t>
    <phoneticPr fontId="1" type="noConversion"/>
  </si>
  <si>
    <t>S-7</t>
    <phoneticPr fontId="1" type="noConversion"/>
  </si>
  <si>
    <t>S-7</t>
    <phoneticPr fontId="1" type="noConversion"/>
  </si>
  <si>
    <t>S-8</t>
    <phoneticPr fontId="1" type="noConversion"/>
  </si>
  <si>
    <t>S-8</t>
    <phoneticPr fontId="1" type="noConversion"/>
  </si>
  <si>
    <t>초등</t>
    <phoneticPr fontId="1" type="noConversion"/>
  </si>
  <si>
    <t>초등</t>
    <phoneticPr fontId="1" type="noConversion"/>
  </si>
  <si>
    <t>초등</t>
    <phoneticPr fontId="1" type="noConversion"/>
  </si>
  <si>
    <t>S-9</t>
    <phoneticPr fontId="1" type="noConversion"/>
  </si>
  <si>
    <t>S-9</t>
    <phoneticPr fontId="1" type="noConversion"/>
  </si>
  <si>
    <t>통합메인</t>
    <phoneticPr fontId="1" type="noConversion"/>
  </si>
  <si>
    <t>통합메인</t>
    <phoneticPr fontId="1" type="noConversion"/>
  </si>
  <si>
    <t>사이트영역</t>
    <phoneticPr fontId="1" type="noConversion"/>
  </si>
  <si>
    <t>통합메인</t>
    <phoneticPr fontId="1" type="noConversion"/>
  </si>
  <si>
    <t>S-9</t>
    <phoneticPr fontId="1" type="noConversion"/>
  </si>
  <si>
    <t>관리자</t>
    <phoneticPr fontId="1" type="noConversion"/>
  </si>
  <si>
    <t>DB공용</t>
    <phoneticPr fontId="1" type="noConversion"/>
  </si>
  <si>
    <t>삭제</t>
    <phoneticPr fontId="1" type="noConversion"/>
  </si>
  <si>
    <t>업무구분</t>
    <phoneticPr fontId="1" type="noConversion"/>
  </si>
  <si>
    <t>I/F Server #02</t>
  </si>
  <si>
    <t>MessageQueue #02</t>
  </si>
  <si>
    <t>개인화 추천 서비스</t>
    <phoneticPr fontId="6" type="noConversion"/>
  </si>
  <si>
    <t>개인화 운영(수집/WEB)</t>
    <phoneticPr fontId="6" type="noConversion"/>
  </si>
  <si>
    <t># root 계정으로 전환</t>
    <phoneticPr fontId="1" type="noConversion"/>
  </si>
  <si>
    <t>$ sudo su -</t>
    <phoneticPr fontId="1" type="noConversion"/>
  </si>
  <si>
    <t># IP 정보 변경 쉘스크립트 수정</t>
    <phoneticPr fontId="1" type="noConversion"/>
  </si>
  <si>
    <t># vi eth1.sh</t>
    <phoneticPr fontId="1" type="noConversion"/>
  </si>
  <si>
    <t># fstab 마운트 정보 삭제(nas DB와 연결X)</t>
    <phoneticPr fontId="1" type="noConversion"/>
  </si>
  <si>
    <t># vi /etc/fstab</t>
    <phoneticPr fontId="1" type="noConversion"/>
  </si>
  <si>
    <t>삭제</t>
    <phoneticPr fontId="1" type="noConversion"/>
  </si>
  <si>
    <t># 네트워크 스크립트 정리</t>
    <phoneticPr fontId="1" type="noConversion"/>
  </si>
  <si>
    <t># vi /etc/sysconfig/network-scripts/ifcfg-eth1</t>
    <phoneticPr fontId="1" type="noConversion"/>
  </si>
  <si>
    <t>스크립트 사용하면서 꼬인정보 삭제</t>
    <phoneticPr fontId="1" type="noConversion"/>
  </si>
  <si>
    <t># vi /etc/sudoers</t>
    <phoneticPr fontId="1" type="noConversion"/>
  </si>
  <si>
    <t>sudo 계정정보 확인</t>
    <phoneticPr fontId="1" type="noConversion"/>
  </si>
  <si>
    <t>14.0.1.Final</t>
    <phoneticPr fontId="1" type="noConversion"/>
  </si>
  <si>
    <t>2.4.42</t>
    <phoneticPr fontId="1" type="noConversion"/>
  </si>
  <si>
    <t>-</t>
    <phoneticPr fontId="1" type="noConversion"/>
  </si>
  <si>
    <t>WAS</t>
  </si>
  <si>
    <t>Search</t>
  </si>
  <si>
    <t>EMS</t>
  </si>
  <si>
    <t>SMS/EMS</t>
  </si>
  <si>
    <t>APM</t>
  </si>
  <si>
    <t>WEB</t>
  </si>
  <si>
    <t>DB</t>
  </si>
  <si>
    <t>GAME</t>
  </si>
  <si>
    <t>구분</t>
    <phoneticPr fontId="1" type="noConversion"/>
  </si>
  <si>
    <t>OS</t>
    <phoneticPr fontId="1" type="noConversion"/>
  </si>
  <si>
    <t>버전</t>
    <phoneticPr fontId="1" type="noConversion"/>
  </si>
  <si>
    <t>Apache HTTP</t>
    <phoneticPr fontId="1" type="noConversion"/>
  </si>
  <si>
    <t>Push발송</t>
  </si>
  <si>
    <t>MME</t>
  </si>
  <si>
    <t>DB</t>
    <phoneticPr fontId="1" type="noConversion"/>
  </si>
  <si>
    <t>Image</t>
  </si>
  <si>
    <t>콘텐츠 메타추출 서버</t>
  </si>
  <si>
    <t>MariaDB</t>
    <phoneticPr fontId="1" type="noConversion"/>
  </si>
  <si>
    <t>Wildfly</t>
    <phoneticPr fontId="1" type="noConversion"/>
  </si>
  <si>
    <t>Elasticsearch</t>
    <phoneticPr fontId="1" type="noConversion"/>
  </si>
  <si>
    <t>7.9.1</t>
    <phoneticPr fontId="1" type="noConversion"/>
  </si>
  <si>
    <t>APM</t>
    <phoneticPr fontId="1" type="noConversion"/>
  </si>
  <si>
    <t>인공지능Danchoo 서비스</t>
    <phoneticPr fontId="1" type="noConversion"/>
  </si>
  <si>
    <t>문항 이미지 검색</t>
    <phoneticPr fontId="1" type="noConversion"/>
  </si>
  <si>
    <t>Live Class</t>
    <phoneticPr fontId="1" type="noConversion"/>
  </si>
  <si>
    <t>머신러닝 #01</t>
    <phoneticPr fontId="1" type="noConversion"/>
  </si>
  <si>
    <t>머신러닝 #02</t>
    <phoneticPr fontId="1" type="noConversion"/>
  </si>
  <si>
    <t>포털WAS #01</t>
  </si>
  <si>
    <t>포털WAS #02</t>
  </si>
  <si>
    <t>강의앱WAS #01</t>
  </si>
  <si>
    <t>강의앱WAS #02</t>
  </si>
  <si>
    <t>듀나공감WAS #01</t>
  </si>
  <si>
    <t>듀나공감WAS #02</t>
  </si>
  <si>
    <t>푸리봇WAS #01</t>
  </si>
  <si>
    <t>푸리봇WAS #02</t>
  </si>
  <si>
    <t>인공지능WAS #01</t>
  </si>
  <si>
    <t>인공지능WAS #02</t>
  </si>
  <si>
    <t>관리자WAS #01</t>
  </si>
  <si>
    <t>관리자WAS #02</t>
  </si>
  <si>
    <t>프로모션WAS #01</t>
  </si>
  <si>
    <t>프로모션WAS #02</t>
  </si>
  <si>
    <t>교사지원WAS #01</t>
  </si>
  <si>
    <t>교사지원WAS #02</t>
  </si>
  <si>
    <t>강의검수WAS #01</t>
  </si>
  <si>
    <t>강의검수WAS #02</t>
  </si>
  <si>
    <t>교재자료관리WAS #01</t>
  </si>
  <si>
    <t>교재자료관리WAS #02</t>
  </si>
  <si>
    <t>검색 #01</t>
  </si>
  <si>
    <t>포털WEB #01</t>
  </si>
  <si>
    <t>포털WEB #02</t>
  </si>
  <si>
    <t>강의앱WEB #01</t>
  </si>
  <si>
    <t>강의앱WEB #02</t>
  </si>
  <si>
    <t>듀나공감WEB #01</t>
  </si>
  <si>
    <t>듀나공감WEB #02</t>
  </si>
  <si>
    <t>푸리봇WEB #01</t>
  </si>
  <si>
    <t>푸리봇WEB #02</t>
  </si>
  <si>
    <t>인공지능WEB #01</t>
  </si>
  <si>
    <t>인공지능WEB #02</t>
  </si>
  <si>
    <t>관리자WEB #01</t>
  </si>
  <si>
    <t>관리자WEB #02</t>
  </si>
  <si>
    <t>프로모션WEB #01</t>
  </si>
  <si>
    <t>프로모션WEB #02</t>
  </si>
  <si>
    <t>교사지원WEB #01</t>
  </si>
  <si>
    <t>교사지원WEB #02</t>
  </si>
  <si>
    <t>강의검수WEB #01</t>
  </si>
  <si>
    <t>강의검수WEB #02</t>
  </si>
  <si>
    <t>교재자료관리WEB #01</t>
  </si>
  <si>
    <t>교재자료관리WEB #02</t>
  </si>
  <si>
    <t>Image WEB #01</t>
  </si>
  <si>
    <t>Image WEB #02</t>
  </si>
  <si>
    <t>Image WEB #03</t>
  </si>
  <si>
    <t>Image WEB #04</t>
  </si>
  <si>
    <t>Image WEB #05</t>
  </si>
  <si>
    <t>Image WEB #06</t>
  </si>
  <si>
    <t>Image WEB #07</t>
  </si>
  <si>
    <t>PMS #01</t>
  </si>
  <si>
    <t>PMS #02</t>
  </si>
  <si>
    <t>검색 #02</t>
    <phoneticPr fontId="1" type="noConversion"/>
  </si>
  <si>
    <t>머신러닝 #03</t>
    <phoneticPr fontId="1" type="noConversion"/>
  </si>
  <si>
    <t>머신러닝 #04</t>
  </si>
  <si>
    <t>머신러닝 #05</t>
  </si>
  <si>
    <t>Window</t>
    <phoneticPr fontId="1" type="noConversion"/>
  </si>
  <si>
    <t>I-Vision Search OCR 엔진</t>
    <phoneticPr fontId="1" type="noConversion"/>
  </si>
  <si>
    <t>메인</t>
  </si>
  <si>
    <t>메인</t>
    <phoneticPr fontId="1" type="noConversion"/>
  </si>
  <si>
    <t>통합메인 #01</t>
  </si>
  <si>
    <t>통합메인 #01</t>
    <phoneticPr fontId="1" type="noConversion"/>
  </si>
  <si>
    <t>통합메인 #02</t>
  </si>
  <si>
    <t>통합메인 #02</t>
    <phoneticPr fontId="1" type="noConversion"/>
  </si>
  <si>
    <t>관리자 #01</t>
  </si>
  <si>
    <t>관리자 #01</t>
    <phoneticPr fontId="1" type="noConversion"/>
  </si>
  <si>
    <t>관리자 #02</t>
  </si>
  <si>
    <t>관리자 #02</t>
    <phoneticPr fontId="1" type="noConversion"/>
  </si>
  <si>
    <t>메인방송 #01</t>
  </si>
  <si>
    <t>메인방송 #01</t>
    <phoneticPr fontId="1" type="noConversion"/>
  </si>
  <si>
    <t>메인방송 #02</t>
  </si>
  <si>
    <t>메인방송 #02</t>
    <phoneticPr fontId="1" type="noConversion"/>
  </si>
  <si>
    <t>메인모바일 #01</t>
  </si>
  <si>
    <t>메인모바일 #01</t>
    <phoneticPr fontId="1" type="noConversion"/>
  </si>
  <si>
    <t>메인모바일 #02</t>
  </si>
  <si>
    <t>메인모바일 #02</t>
    <phoneticPr fontId="1" type="noConversion"/>
  </si>
  <si>
    <t>스페이스공감 #01</t>
  </si>
  <si>
    <t>스페이스공감 #01</t>
    <phoneticPr fontId="1" type="noConversion"/>
  </si>
  <si>
    <t>스페이스공감 #02</t>
  </si>
  <si>
    <t>스페이스공감 #02</t>
    <phoneticPr fontId="1" type="noConversion"/>
  </si>
  <si>
    <t>EIDF #01</t>
  </si>
  <si>
    <t>EIDF #01</t>
    <phoneticPr fontId="1" type="noConversion"/>
  </si>
  <si>
    <t>EIDF #02</t>
  </si>
  <si>
    <t>EIDF #02</t>
    <phoneticPr fontId="1" type="noConversion"/>
  </si>
  <si>
    <t>기타메인 #01</t>
  </si>
  <si>
    <t>기타메인 #01</t>
    <phoneticPr fontId="1" type="noConversion"/>
  </si>
  <si>
    <t>기타메인 #02</t>
  </si>
  <si>
    <t>기타메인 #02</t>
    <phoneticPr fontId="1" type="noConversion"/>
  </si>
  <si>
    <t>개인정보 #01</t>
  </si>
  <si>
    <t>개인정보 #01</t>
    <phoneticPr fontId="1" type="noConversion"/>
  </si>
  <si>
    <t>개인정보 #02</t>
  </si>
  <si>
    <t>개인정보 #02</t>
    <phoneticPr fontId="1" type="noConversion"/>
  </si>
  <si>
    <t>콘텐츠 #01</t>
  </si>
  <si>
    <t>콘텐츠 #01</t>
    <phoneticPr fontId="1" type="noConversion"/>
  </si>
  <si>
    <t>콘텐츠 #02</t>
  </si>
  <si>
    <t>콘텐츠 #02</t>
    <phoneticPr fontId="1" type="noConversion"/>
  </si>
  <si>
    <t>홈페이지 빌더 #01</t>
  </si>
  <si>
    <t>홈페이지 빌더 #01</t>
    <phoneticPr fontId="1" type="noConversion"/>
  </si>
  <si>
    <t>홈페이지 빌더 #02</t>
  </si>
  <si>
    <t>홈페이지 빌더 #02</t>
    <phoneticPr fontId="1" type="noConversion"/>
  </si>
  <si>
    <t>Centos</t>
  </si>
  <si>
    <t>EBSlang</t>
    <phoneticPr fontId="1" type="noConversion"/>
  </si>
  <si>
    <t>개인화 분석(분석/AP)</t>
    <phoneticPr fontId="1" type="noConversion"/>
  </si>
  <si>
    <t>NETPION</t>
    <phoneticPr fontId="1" type="noConversion"/>
  </si>
  <si>
    <t>Push Pass</t>
    <phoneticPr fontId="1" type="noConversion"/>
  </si>
  <si>
    <t>MME</t>
    <phoneticPr fontId="1" type="noConversion"/>
  </si>
  <si>
    <t>i-radio</t>
  </si>
  <si>
    <t>반디 방송 편성</t>
  </si>
  <si>
    <t>WEB 로그 수집 서버</t>
  </si>
  <si>
    <t>Data Story(분석/AP)</t>
  </si>
  <si>
    <t>Data Story(분석/WEB)</t>
  </si>
  <si>
    <t>EBSlang #03</t>
  </si>
  <si>
    <t>EBSlang #04</t>
  </si>
  <si>
    <t>EBSlang #02</t>
  </si>
  <si>
    <t>초등웹 #01</t>
    <phoneticPr fontId="1" type="noConversion"/>
  </si>
  <si>
    <t>초등웹 #02</t>
    <phoneticPr fontId="1" type="noConversion"/>
  </si>
  <si>
    <t>관리자(내부) #01</t>
    <phoneticPr fontId="1" type="noConversion"/>
  </si>
  <si>
    <t>관리자(내부) #02</t>
    <phoneticPr fontId="1" type="noConversion"/>
  </si>
  <si>
    <t>관리자(외부) #01</t>
    <phoneticPr fontId="1" type="noConversion"/>
  </si>
  <si>
    <t>관리자(외부) #02</t>
    <phoneticPr fontId="1" type="noConversion"/>
  </si>
  <si>
    <t>초등모바일 #01</t>
    <phoneticPr fontId="1" type="noConversion"/>
  </si>
  <si>
    <t>초등모바일 #02</t>
    <phoneticPr fontId="1" type="noConversion"/>
  </si>
  <si>
    <t>EMS</t>
    <phoneticPr fontId="1" type="noConversion"/>
  </si>
  <si>
    <t>중학웹 #01</t>
    <phoneticPr fontId="1" type="noConversion"/>
  </si>
  <si>
    <t>중학웹 #02</t>
    <phoneticPr fontId="1" type="noConversion"/>
  </si>
  <si>
    <t>중학모바일 #01</t>
    <phoneticPr fontId="1" type="noConversion"/>
  </si>
  <si>
    <t>중학모바일 #02</t>
    <phoneticPr fontId="1" type="noConversion"/>
  </si>
  <si>
    <t>Search</t>
    <phoneticPr fontId="1" type="noConversion"/>
  </si>
  <si>
    <t>영어 #01</t>
    <phoneticPr fontId="1" type="noConversion"/>
  </si>
  <si>
    <t>영어 #02</t>
    <phoneticPr fontId="1" type="noConversion"/>
  </si>
  <si>
    <t>영어 방송홈 #01</t>
    <phoneticPr fontId="1" type="noConversion"/>
  </si>
  <si>
    <t>영어 방송홈 #02</t>
  </si>
  <si>
    <t>영어교사지원 #01</t>
    <phoneticPr fontId="1" type="noConversion"/>
  </si>
  <si>
    <t>영어교사지원 #02</t>
  </si>
  <si>
    <t>수학 #01</t>
    <phoneticPr fontId="1" type="noConversion"/>
  </si>
  <si>
    <t>수학 #02</t>
    <phoneticPr fontId="1" type="noConversion"/>
  </si>
  <si>
    <t>수학모바일 #01</t>
    <phoneticPr fontId="1" type="noConversion"/>
  </si>
  <si>
    <t>수학모바일 #02</t>
    <phoneticPr fontId="1" type="noConversion"/>
  </si>
  <si>
    <t>수학 DB #01</t>
    <phoneticPr fontId="1" type="noConversion"/>
  </si>
  <si>
    <t>수학 DB #02</t>
  </si>
  <si>
    <t>학습 GAME 서비스 #01</t>
    <phoneticPr fontId="1" type="noConversion"/>
  </si>
  <si>
    <t>학습 GAME 서비스 #02</t>
  </si>
  <si>
    <t>EBSlang #01</t>
    <phoneticPr fontId="1" type="noConversion"/>
  </si>
  <si>
    <t>EBSlang DB #01</t>
    <phoneticPr fontId="1" type="noConversion"/>
  </si>
  <si>
    <t>Oracle RAC</t>
    <phoneticPr fontId="1" type="noConversion"/>
  </si>
  <si>
    <t>11.2.0.4.0</t>
    <phoneticPr fontId="1" type="noConversion"/>
  </si>
  <si>
    <t>공통빌링 #01</t>
    <phoneticPr fontId="1" type="noConversion"/>
  </si>
  <si>
    <t>공통빌링 #02</t>
  </si>
  <si>
    <t>통합검색 #01</t>
    <phoneticPr fontId="1" type="noConversion"/>
  </si>
  <si>
    <t>통합검색 #02</t>
    <phoneticPr fontId="1" type="noConversion"/>
  </si>
  <si>
    <t>통합LMS #01</t>
    <phoneticPr fontId="1" type="noConversion"/>
  </si>
  <si>
    <t>통합LMS #02</t>
    <phoneticPr fontId="1" type="noConversion"/>
  </si>
  <si>
    <t>통합게시판 #01</t>
    <phoneticPr fontId="1" type="noConversion"/>
  </si>
  <si>
    <t>통합게시판 #02</t>
    <phoneticPr fontId="1" type="noConversion"/>
  </si>
  <si>
    <t>문제은행 #01</t>
    <phoneticPr fontId="1" type="noConversion"/>
  </si>
  <si>
    <t>문제은행 #02</t>
    <phoneticPr fontId="1" type="noConversion"/>
  </si>
  <si>
    <t>패밀리사이트전용 #01</t>
    <phoneticPr fontId="1" type="noConversion"/>
  </si>
  <si>
    <t>패밀리사이트전용 #02</t>
    <phoneticPr fontId="1" type="noConversion"/>
  </si>
  <si>
    <t>Cache</t>
    <phoneticPr fontId="1" type="noConversion"/>
  </si>
  <si>
    <t>고교강의 Cache #02</t>
  </si>
  <si>
    <t>Redis</t>
    <phoneticPr fontId="1" type="noConversion"/>
  </si>
  <si>
    <t>초등 DB #01</t>
    <phoneticPr fontId="1" type="noConversion"/>
  </si>
  <si>
    <t>초등 DB #02</t>
    <phoneticPr fontId="1" type="noConversion"/>
  </si>
  <si>
    <t>LMS 홈페이지 빌더 #01</t>
    <phoneticPr fontId="1" type="noConversion"/>
  </si>
  <si>
    <t>LMS 홈페이지 빌더 #02</t>
  </si>
  <si>
    <t>EBSlang DB #02</t>
    <phoneticPr fontId="1" type="noConversion"/>
  </si>
  <si>
    <t>기관홈페이지 #01</t>
    <phoneticPr fontId="1" type="noConversion"/>
  </si>
  <si>
    <t>기관홈페이지 #02</t>
    <phoneticPr fontId="1" type="noConversion"/>
  </si>
  <si>
    <t>게시판 모니터링 관리 #01</t>
    <phoneticPr fontId="1" type="noConversion"/>
  </si>
  <si>
    <t>게시판 모니터링 관리 #02</t>
    <phoneticPr fontId="1" type="noConversion"/>
  </si>
  <si>
    <t>공통자원관리 #01</t>
    <phoneticPr fontId="1" type="noConversion"/>
  </si>
  <si>
    <t>공통자원관리 #02</t>
    <phoneticPr fontId="1" type="noConversion"/>
  </si>
  <si>
    <t>통합검색 관리자 #01</t>
    <phoneticPr fontId="1" type="noConversion"/>
  </si>
  <si>
    <t>통합검색 관리자 #02</t>
    <phoneticPr fontId="1" type="noConversion"/>
  </si>
  <si>
    <t>SSO #01</t>
    <phoneticPr fontId="1" type="noConversion"/>
  </si>
  <si>
    <t>SSO #02</t>
    <phoneticPr fontId="1" type="noConversion"/>
  </si>
  <si>
    <t>고교강의 DB #01</t>
    <phoneticPr fontId="1" type="noConversion"/>
  </si>
  <si>
    <t>고교강의 DB #02</t>
    <phoneticPr fontId="1" type="noConversion"/>
  </si>
  <si>
    <t>중학 DB #01</t>
    <phoneticPr fontId="1" type="noConversion"/>
  </si>
  <si>
    <t>중학 DB #02</t>
    <phoneticPr fontId="1" type="noConversion"/>
  </si>
  <si>
    <t>영어 DB #01</t>
    <phoneticPr fontId="1" type="noConversion"/>
  </si>
  <si>
    <t>영어 DB #02</t>
    <phoneticPr fontId="1" type="noConversion"/>
  </si>
  <si>
    <t>SSO DB #02</t>
    <phoneticPr fontId="1" type="noConversion"/>
  </si>
  <si>
    <t>통합게시판 DB #02</t>
    <phoneticPr fontId="1" type="noConversion"/>
  </si>
  <si>
    <t>메인/공통 DB #02</t>
    <phoneticPr fontId="1" type="noConversion"/>
  </si>
  <si>
    <t>메인/공통 DB #01</t>
    <phoneticPr fontId="1" type="noConversion"/>
  </si>
  <si>
    <t>통합공통 DB #01</t>
    <phoneticPr fontId="1" type="noConversion"/>
  </si>
  <si>
    <t>통합공통 DB #02</t>
    <phoneticPr fontId="1" type="noConversion"/>
  </si>
  <si>
    <t>SSO DB #01</t>
    <phoneticPr fontId="1" type="noConversion"/>
  </si>
  <si>
    <t>SSO Cache #01</t>
    <phoneticPr fontId="1" type="noConversion"/>
  </si>
  <si>
    <t>SSO Cache #02</t>
    <phoneticPr fontId="1" type="noConversion"/>
  </si>
  <si>
    <t>통합게시판 DB #01</t>
    <phoneticPr fontId="1" type="noConversion"/>
  </si>
  <si>
    <t>문항 이미지 검색 WEB #01</t>
    <phoneticPr fontId="1" type="noConversion"/>
  </si>
  <si>
    <t>문항 이미지 검색 WEB #02</t>
    <phoneticPr fontId="1" type="noConversion"/>
  </si>
  <si>
    <t>이미지 패턴 매칭 검색 #01</t>
    <phoneticPr fontId="1" type="noConversion"/>
  </si>
  <si>
    <t>이미지 패턴 매칭 검색 #02</t>
    <phoneticPr fontId="1" type="noConversion"/>
  </si>
  <si>
    <t>문항 이미지 검색 OCR #02</t>
  </si>
  <si>
    <t>수능 Live Class #01</t>
    <phoneticPr fontId="1" type="noConversion"/>
  </si>
  <si>
    <t>수능 Live Class #02</t>
  </si>
  <si>
    <t>검색 WEB #01</t>
    <phoneticPr fontId="1" type="noConversion"/>
  </si>
  <si>
    <t>검색 WEB #02</t>
  </si>
  <si>
    <t>비고</t>
    <phoneticPr fontId="1" type="noConversion"/>
  </si>
  <si>
    <t>검색엔진-신규</t>
  </si>
  <si>
    <t>메인, 공통플랫폼, LMS빌더</t>
  </si>
  <si>
    <t>통합LMS, 문제은행. 공통빌링, 공통자원</t>
  </si>
  <si>
    <t>I/F Server #01</t>
    <phoneticPr fontId="1" type="noConversion"/>
  </si>
  <si>
    <t>MessageQueue #01</t>
    <phoneticPr fontId="1" type="noConversion"/>
  </si>
  <si>
    <t>문항 이미지 검색 OCR #01</t>
    <phoneticPr fontId="1" type="noConversion"/>
  </si>
  <si>
    <t>라이선스 협의 필요</t>
    <phoneticPr fontId="1" type="noConversion"/>
  </si>
  <si>
    <t>SMS/EMS</t>
    <phoneticPr fontId="1" type="noConversion"/>
  </si>
  <si>
    <t>고교강의 DB #03</t>
  </si>
  <si>
    <t>종량제</t>
  </si>
  <si>
    <t>무료</t>
  </si>
  <si>
    <t>모니터링</t>
    <phoneticPr fontId="1" type="noConversion"/>
  </si>
  <si>
    <t>Block Storage</t>
    <phoneticPr fontId="1" type="noConversion"/>
  </si>
  <si>
    <t>[SSD] Total 6000GB * 2대, 스토리지 10GB 당 1152원</t>
  </si>
  <si>
    <t>Standard-g2[VPC]: vCPU 16개, 메모리 64GB, [SSD]디스크 50GB  [OS] Linux</t>
    <phoneticPr fontId="1" type="noConversion"/>
  </si>
  <si>
    <t>Standard-g2[VPC]: vCPU 4개, 메모리 16GB, [SSD]디스크 50GB  [OS] Linux</t>
    <phoneticPr fontId="1" type="noConversion"/>
  </si>
  <si>
    <t>WAS서버</t>
    <phoneticPr fontId="1" type="noConversion"/>
  </si>
  <si>
    <t>WEB서버</t>
    <phoneticPr fontId="1" type="noConversion"/>
  </si>
  <si>
    <t>Standard-g2[VPC]: vCPU 8개, 메모리 32GB, [SSD]디스크 50GB  [OS] Linux</t>
    <phoneticPr fontId="1" type="noConversion"/>
  </si>
  <si>
    <t>AutoScaling 대상, 중요시스템 이중화</t>
    <phoneticPr fontId="1" type="noConversion"/>
  </si>
  <si>
    <t>중요시스템 이중화</t>
  </si>
  <si>
    <t>요금제</t>
  </si>
  <si>
    <t>상세</t>
  </si>
  <si>
    <t>PW</t>
    <phoneticPr fontId="1" type="noConversion"/>
  </si>
  <si>
    <t>용도</t>
    <phoneticPr fontId="1" type="noConversion"/>
  </si>
  <si>
    <t>대분류</t>
    <phoneticPr fontId="1" type="noConversion"/>
  </si>
  <si>
    <t>NO</t>
    <phoneticPr fontId="1" type="noConversion"/>
  </si>
  <si>
    <t>운영계</t>
    <phoneticPr fontId="1" type="noConversion"/>
  </si>
  <si>
    <t>공통-DB</t>
    <phoneticPr fontId="1" type="noConversion"/>
  </si>
  <si>
    <t>용도</t>
    <phoneticPr fontId="1" type="noConversion"/>
  </si>
  <si>
    <t>OS
Version</t>
    <phoneticPr fontId="1" type="noConversion"/>
  </si>
  <si>
    <t>vCPU(Core)</t>
    <phoneticPr fontId="1" type="noConversion"/>
  </si>
  <si>
    <t>MEM(GB)</t>
    <phoneticPr fontId="1" type="noConversion"/>
  </si>
  <si>
    <t>연결정보</t>
    <phoneticPr fontId="1" type="noConversion"/>
  </si>
  <si>
    <t>서버스펙</t>
    <phoneticPr fontId="1" type="noConversion"/>
  </si>
  <si>
    <t>[SSD] OS Storage(GB)</t>
    <phoneticPr fontId="1" type="noConversion"/>
  </si>
  <si>
    <t>Standard-g2[VPC]</t>
    <phoneticPr fontId="1" type="noConversion"/>
  </si>
  <si>
    <t>서비스/구분</t>
    <phoneticPr fontId="1" type="noConversion"/>
  </si>
  <si>
    <t>용도</t>
    <phoneticPr fontId="1" type="noConversion"/>
  </si>
  <si>
    <t>수량</t>
    <phoneticPr fontId="1" type="noConversion"/>
  </si>
  <si>
    <t>비고</t>
    <phoneticPr fontId="1" type="noConversion"/>
  </si>
  <si>
    <t>Server</t>
    <phoneticPr fontId="1" type="noConversion"/>
  </si>
  <si>
    <t>API</t>
    <phoneticPr fontId="1" type="noConversion"/>
  </si>
  <si>
    <t>공통빌링</t>
    <phoneticPr fontId="1" type="noConversion"/>
  </si>
  <si>
    <t>API서버</t>
    <phoneticPr fontId="1" type="noConversion"/>
  </si>
  <si>
    <t>Standard-g2[VPC]: vCPU 8개, 메모리 32GB, [SSD]디스크 50GB  [OS] Linux</t>
    <phoneticPr fontId="1" type="noConversion"/>
  </si>
  <si>
    <t>AutoScaling 대상, 중요시스템 이중화</t>
    <phoneticPr fontId="1" type="noConversion"/>
  </si>
  <si>
    <t>통합검색</t>
    <phoneticPr fontId="1" type="noConversion"/>
  </si>
  <si>
    <t>AutoScaling 대상, 중요시스템 이중화</t>
    <phoneticPr fontId="1" type="noConversion"/>
  </si>
  <si>
    <t>통합LMS</t>
    <phoneticPr fontId="1" type="noConversion"/>
  </si>
  <si>
    <t>API서버</t>
    <phoneticPr fontId="1" type="noConversion"/>
  </si>
  <si>
    <t>Standard-g2[VPC]: vCPU 8개, 메모리 32GB, [SSD]디스크 50GB  [OS] Linux</t>
    <phoneticPr fontId="1" type="noConversion"/>
  </si>
  <si>
    <t>통합게시판</t>
    <phoneticPr fontId="1" type="noConversion"/>
  </si>
  <si>
    <t>문제은행</t>
    <phoneticPr fontId="1" type="noConversion"/>
  </si>
  <si>
    <t>패밀리사이트</t>
    <phoneticPr fontId="1" type="noConversion"/>
  </si>
  <si>
    <t>APM</t>
    <phoneticPr fontId="1" type="noConversion"/>
  </si>
  <si>
    <t>모니터링</t>
    <phoneticPr fontId="1" type="noConversion"/>
  </si>
  <si>
    <t>공통플랫폼</t>
    <phoneticPr fontId="1" type="noConversion"/>
  </si>
  <si>
    <t>WEB서버</t>
    <phoneticPr fontId="1" type="noConversion"/>
  </si>
  <si>
    <t>Standard-g2[VPC]: vCPU 4개, 메모리 16GB, [SSD]디스크 50GB  [OS] Linux</t>
    <phoneticPr fontId="1" type="noConversion"/>
  </si>
  <si>
    <t>LMS 홈페이지 빌더</t>
    <phoneticPr fontId="1" type="noConversion"/>
  </si>
  <si>
    <t>기관홈페이지</t>
    <phoneticPr fontId="1" type="noConversion"/>
  </si>
  <si>
    <t>WEB서버</t>
    <phoneticPr fontId="1" type="noConversion"/>
  </si>
  <si>
    <t>Standard-g2[VPC]: vCPU 4개, 메모리 16GB, [SSD]디스크 50GB  [OS] Linux</t>
    <phoneticPr fontId="1" type="noConversion"/>
  </si>
  <si>
    <t>AutoScaling 대상, 중요시스템 이중화</t>
    <phoneticPr fontId="1" type="noConversion"/>
  </si>
  <si>
    <t>게시판 모니터링 관리</t>
    <phoneticPr fontId="1" type="noConversion"/>
  </si>
  <si>
    <t>WEB서버</t>
    <phoneticPr fontId="1" type="noConversion"/>
  </si>
  <si>
    <t>공통자원관리</t>
    <phoneticPr fontId="1" type="noConversion"/>
  </si>
  <si>
    <t>통합검색 관리자</t>
    <phoneticPr fontId="1" type="noConversion"/>
  </si>
  <si>
    <t>Standard-g2[VPC]: vCPU 4개, 메모리 16GB, [SSD]디스크 50GB  [OS] Linux</t>
    <phoneticPr fontId="1" type="noConversion"/>
  </si>
  <si>
    <t>WAS서버</t>
    <phoneticPr fontId="1" type="noConversion"/>
  </si>
  <si>
    <t>관리자</t>
    <phoneticPr fontId="1" type="noConversion"/>
  </si>
  <si>
    <t>APM</t>
    <phoneticPr fontId="1" type="noConversion"/>
  </si>
  <si>
    <t>모니터링</t>
    <phoneticPr fontId="1" type="noConversion"/>
  </si>
  <si>
    <t>고교강의</t>
    <phoneticPr fontId="1" type="noConversion"/>
  </si>
  <si>
    <t>포털</t>
    <phoneticPr fontId="1" type="noConversion"/>
  </si>
  <si>
    <t>Standard-g2[VPC]: vCPU 16개, 메모리 64GB, [SSD]디스크 50GB  [OS] Linux</t>
    <phoneticPr fontId="1" type="noConversion"/>
  </si>
  <si>
    <t>강의앱</t>
    <phoneticPr fontId="1" type="noConversion"/>
  </si>
  <si>
    <t>듀나공감</t>
    <phoneticPr fontId="1" type="noConversion"/>
  </si>
  <si>
    <t>푸리봇</t>
    <phoneticPr fontId="1" type="noConversion"/>
  </si>
  <si>
    <t>인공지능</t>
    <phoneticPr fontId="1" type="noConversion"/>
  </si>
  <si>
    <t>프로모션</t>
    <phoneticPr fontId="1" type="noConversion"/>
  </si>
  <si>
    <t>교사지원</t>
    <phoneticPr fontId="1" type="noConversion"/>
  </si>
  <si>
    <t>강의검수</t>
    <phoneticPr fontId="1" type="noConversion"/>
  </si>
  <si>
    <t>교재자료관리</t>
    <phoneticPr fontId="1" type="noConversion"/>
  </si>
  <si>
    <t>영어</t>
    <phoneticPr fontId="1" type="noConversion"/>
  </si>
  <si>
    <t>영어방송홈</t>
    <phoneticPr fontId="1" type="noConversion"/>
  </si>
  <si>
    <t>영어교사지원</t>
    <phoneticPr fontId="1" type="noConversion"/>
  </si>
  <si>
    <t>APM</t>
    <phoneticPr fontId="1" type="noConversion"/>
  </si>
  <si>
    <t>모니터링</t>
    <phoneticPr fontId="1" type="noConversion"/>
  </si>
  <si>
    <t>Standard-g2[VPC]: vCPU 8개, 메모리 32GB, [SSD]디스크 50GB  [OS] Linux</t>
    <phoneticPr fontId="1" type="noConversion"/>
  </si>
  <si>
    <t>EMS</t>
    <phoneticPr fontId="1" type="noConversion"/>
  </si>
  <si>
    <t>SMS/EMS</t>
    <phoneticPr fontId="1" type="noConversion"/>
  </si>
  <si>
    <t>검색</t>
    <phoneticPr fontId="1" type="noConversion"/>
  </si>
  <si>
    <t>Seach</t>
    <phoneticPr fontId="1" type="noConversion"/>
  </si>
  <si>
    <t>수학</t>
    <phoneticPr fontId="1" type="noConversion"/>
  </si>
  <si>
    <t>관리자</t>
    <phoneticPr fontId="1" type="noConversion"/>
  </si>
  <si>
    <t>수학모바일</t>
    <phoneticPr fontId="1" type="noConversion"/>
  </si>
  <si>
    <t>WAS서버</t>
    <phoneticPr fontId="1" type="noConversion"/>
  </si>
  <si>
    <t>GAME</t>
    <phoneticPr fontId="1" type="noConversion"/>
  </si>
  <si>
    <t>학습 GAME 서비스</t>
    <phoneticPr fontId="1" type="noConversion"/>
  </si>
  <si>
    <t>High CPU-g2[VPC]: vCPU 16개, 메모리 32GB, [SSD]디스크 100GB  [OS] Linux</t>
    <phoneticPr fontId="1" type="noConversion"/>
  </si>
  <si>
    <t>중학</t>
    <phoneticPr fontId="1" type="noConversion"/>
  </si>
  <si>
    <t>중학웹</t>
    <phoneticPr fontId="1" type="noConversion"/>
  </si>
  <si>
    <t>Standard-g2[VPC]: vCPU 16개, 메모리 64GB, [SSD]디스크 50GB  [OS] Linux</t>
    <phoneticPr fontId="1" type="noConversion"/>
  </si>
  <si>
    <t>중학모바일</t>
    <phoneticPr fontId="1" type="noConversion"/>
  </si>
  <si>
    <t>초등</t>
    <phoneticPr fontId="1" type="noConversion"/>
  </si>
  <si>
    <t>초등웹</t>
    <phoneticPr fontId="1" type="noConversion"/>
  </si>
  <si>
    <t>관리자(내부)</t>
    <phoneticPr fontId="1" type="noConversion"/>
  </si>
  <si>
    <t>관리자(외부)</t>
    <phoneticPr fontId="1" type="noConversion"/>
  </si>
  <si>
    <t>초등모바일</t>
    <phoneticPr fontId="1" type="noConversion"/>
  </si>
  <si>
    <t>메인</t>
    <phoneticPr fontId="1" type="noConversion"/>
  </si>
  <si>
    <t>통합메인</t>
    <phoneticPr fontId="1" type="noConversion"/>
  </si>
  <si>
    <t>메인방송</t>
    <phoneticPr fontId="1" type="noConversion"/>
  </si>
  <si>
    <t>메인모바일</t>
    <phoneticPr fontId="1" type="noConversion"/>
  </si>
  <si>
    <t>스페이스공감</t>
    <phoneticPr fontId="1" type="noConversion"/>
  </si>
  <si>
    <t>EIDF</t>
    <phoneticPr fontId="1" type="noConversion"/>
  </si>
  <si>
    <t>기타메인</t>
    <phoneticPr fontId="1" type="noConversion"/>
  </si>
  <si>
    <t>개인정보</t>
    <phoneticPr fontId="1" type="noConversion"/>
  </si>
  <si>
    <t>콘텐츠</t>
    <phoneticPr fontId="1" type="noConversion"/>
  </si>
  <si>
    <t>홈페이지 빌더</t>
    <phoneticPr fontId="1" type="noConversion"/>
  </si>
  <si>
    <t>High Memory-g2[VPC]: vCPU 16개, 메모리 128GB, [SSD]디스크 50GB  [OS] Linux</t>
    <phoneticPr fontId="1" type="noConversion"/>
  </si>
  <si>
    <t>i-radio</t>
    <phoneticPr fontId="1" type="noConversion"/>
  </si>
  <si>
    <t>반디방송편성</t>
    <phoneticPr fontId="1" type="noConversion"/>
  </si>
  <si>
    <t>분석-AP</t>
    <phoneticPr fontId="1" type="noConversion"/>
  </si>
  <si>
    <t>분석-WEB</t>
    <phoneticPr fontId="1" type="noConversion"/>
  </si>
  <si>
    <t>EBSlang</t>
    <phoneticPr fontId="1" type="noConversion"/>
  </si>
  <si>
    <t>WEB</t>
    <phoneticPr fontId="1" type="noConversion"/>
  </si>
  <si>
    <t>AS-IS 형태로 이관</t>
    <phoneticPr fontId="1" type="noConversion"/>
  </si>
  <si>
    <t>WAS</t>
    <phoneticPr fontId="1" type="noConversion"/>
  </si>
  <si>
    <t>EMS</t>
    <phoneticPr fontId="1" type="noConversion"/>
  </si>
  <si>
    <t>SMS/EMS</t>
    <phoneticPr fontId="1" type="noConversion"/>
  </si>
  <si>
    <t>검색</t>
    <phoneticPr fontId="1" type="noConversion"/>
  </si>
  <si>
    <t>Seach</t>
    <phoneticPr fontId="1" type="noConversion"/>
  </si>
  <si>
    <t>공통</t>
    <phoneticPr fontId="1" type="noConversion"/>
  </si>
  <si>
    <t>고교강의</t>
    <phoneticPr fontId="1" type="noConversion"/>
  </si>
  <si>
    <t>영어</t>
    <phoneticPr fontId="1" type="noConversion"/>
  </si>
  <si>
    <t>수학</t>
    <phoneticPr fontId="1" type="noConversion"/>
  </si>
  <si>
    <t>중학</t>
    <phoneticPr fontId="1" type="noConversion"/>
  </si>
  <si>
    <t>초등</t>
    <phoneticPr fontId="1" type="noConversion"/>
  </si>
  <si>
    <t>EBSlang</t>
    <phoneticPr fontId="1" type="noConversion"/>
  </si>
  <si>
    <t>API</t>
    <phoneticPr fontId="1" type="noConversion"/>
  </si>
  <si>
    <t>메인</t>
    <phoneticPr fontId="1" type="noConversion"/>
  </si>
  <si>
    <t>소 계</t>
    <phoneticPr fontId="1" type="noConversion"/>
  </si>
  <si>
    <t>Block Storage</t>
    <phoneticPr fontId="1" type="noConversion"/>
  </si>
  <si>
    <t>NAS</t>
    <phoneticPr fontId="1" type="noConversion"/>
  </si>
  <si>
    <t>NAS(공유 스토리지)</t>
    <phoneticPr fontId="1" type="noConversion"/>
  </si>
  <si>
    <t xml:space="preserve">NAS Total Volume 5TB, 1TB 월 72,000원 </t>
    <phoneticPr fontId="1" type="noConversion"/>
  </si>
  <si>
    <t xml:space="preserve">NAS Total Volume 10TB, 1TB 월 72,000원 </t>
    <phoneticPr fontId="1" type="noConversion"/>
  </si>
  <si>
    <t>네트워크 및 보안</t>
    <phoneticPr fontId="1" type="noConversion"/>
  </si>
  <si>
    <t>Network</t>
    <phoneticPr fontId="1" type="noConversion"/>
  </si>
  <si>
    <t>네트워크 로드밸런서</t>
    <phoneticPr fontId="1" type="noConversion"/>
  </si>
  <si>
    <t>Load Balancer
- 사용량 Large 기준, 초당 HTTP 연결 수 최소 400,000)</t>
    <phoneticPr fontId="1" type="noConversion"/>
  </si>
  <si>
    <t>종량제</t>
    <phoneticPr fontId="1" type="noConversion"/>
  </si>
  <si>
    <t>Application Load Balancer
- 사용량 Large 기준, 초당 HTTP 연결 수 최소 90,000)</t>
    <phoneticPr fontId="1" type="noConversion"/>
  </si>
  <si>
    <t>공인 IP</t>
    <phoneticPr fontId="1" type="noConversion"/>
  </si>
  <si>
    <t>공인 IP 개당 월 4,032원</t>
    <phoneticPr fontId="1" type="noConversion"/>
  </si>
  <si>
    <t>N/W traffic</t>
    <phoneticPr fontId="1" type="noConversion"/>
  </si>
  <si>
    <t>네트워크(국내 회선) 사용량 500TB</t>
    <phoneticPr fontId="1" type="noConversion"/>
  </si>
  <si>
    <t>※트래픽이 20GB까지는 추가 비용 발생이 없으나, 그 이상의 트래픽이 발생하는 경우 추가 비용 발생
- 네트워크는 아웃바운드 트래픽만 과금되며, 사용량에 따라 차등을 두어 청구됩니다.
- 30TB초과 사용시 70원</t>
    <phoneticPr fontId="1" type="noConversion"/>
  </si>
  <si>
    <t>Security Monitoring
(basic)</t>
    <phoneticPr fontId="1" type="noConversion"/>
  </si>
  <si>
    <t>IDS 
(침입탐지서비스)</t>
    <phoneticPr fontId="1" type="noConversion"/>
  </si>
  <si>
    <t>- 기본 IDS 탐지 Rule 적용
- 보안 공격 시도 및 침해 감시/분석/대응
- 최신 공격 위협에 대한 탐지 Rule 생성
- 보안 사고 의심 이벤트 발생 시 분석 보고서 전달</t>
    <phoneticPr fontId="1" type="noConversion"/>
  </si>
  <si>
    <t>ACG 
 (SW방화벽)</t>
    <phoneticPr fontId="1" type="noConversion"/>
  </si>
  <si>
    <t>- 소프트웨어 방화벽 
- 네트워크 접근 제어 및 관리
- 방화벽 보안규칙 설정 및 재사용</t>
    <phoneticPr fontId="1" type="noConversion"/>
  </si>
  <si>
    <t>Sub Account</t>
    <phoneticPr fontId="1" type="noConversion"/>
  </si>
  <si>
    <t>내부 사용자가 함께 운영 및 관리할 수 있도록 서브 계정 생성/관리
 - 서비스별 권한 부여 ( 모니터링 / 회계 / 콘솔작업)
 - 작업로그제공, 권한별 계정 제공 및 편리한 그룹권한 구성</t>
    <phoneticPr fontId="1" type="noConversion"/>
  </si>
  <si>
    <t>Cloud의 가시성,통찰력을 서비스의 연속성을 향상
- 지표 조회 및 시각화(Line Chart/Area Chart/Table 등으로 자유롭게 시각화)
- 사용자 지표 수집(기본 성능/운영 지표 뿐만 아니라, Custom Metric 수집 기능을 제공)
- 사용자 대시보드 구성
- Event Rule 및 Event 관리
- 유지보수 일정 관리</t>
    <phoneticPr fontId="1" type="noConversion"/>
  </si>
  <si>
    <t xml:space="preserve">무료
(베타기간) </t>
    <phoneticPr fontId="1" type="noConversion"/>
  </si>
  <si>
    <t>Resource Manager</t>
    <phoneticPr fontId="1" type="noConversion"/>
  </si>
  <si>
    <t>네이버 클라우드 플랫폼의 모든 리소스(자산)를 통합적으로 관리
- 전체 리소스(자산) 관리 및 검색
- 사용자 활동 기록(접근기록) 정보 제공
- 리소스 별 작업 이력 제공</t>
    <phoneticPr fontId="1" type="noConversion"/>
  </si>
  <si>
    <t>Web service 
Monitoring System</t>
    <phoneticPr fontId="1" type="noConversion"/>
  </si>
  <si>
    <t>실시간 서비스 상태 분석 및 시나리오 모니터링
- 주기적으로 웹 서비스가 정상적으로 동작하는지 파악하고 빠른 장애 대응가능
- URL만 입력하면 웹 페이지의 실시간 서비스 상태를 확인
- 실제 사용자의 행동 패턴을 고려해 시나리오를 작성하면 보다 효율적인 모니터링 가능
- 서비스 유형별 과금정책 상이 (Virtual / Scenario / Real Browser)</t>
    <phoneticPr fontId="1" type="noConversion"/>
  </si>
  <si>
    <t>Network Traffic 
Monitoring</t>
    <phoneticPr fontId="1" type="noConversion"/>
  </si>
  <si>
    <t>패킷 정보를 분석하여 다양한 트래픽 정보 모니터링
- Network의 안정적인 운영 가능
- 고객 맞춤형 모니터링
- 트래픽의 아웃바운드 및 인바운드 분류</t>
    <phoneticPr fontId="1" type="noConversion"/>
  </si>
  <si>
    <t>소 계</t>
    <phoneticPr fontId="1" type="noConversion"/>
  </si>
  <si>
    <t>클라우드 서비스 합계</t>
    <phoneticPr fontId="1" type="noConversion"/>
  </si>
  <si>
    <t>보안관제</t>
    <phoneticPr fontId="1" type="noConversion"/>
  </si>
  <si>
    <t>IDS
(침입탐지서비스)</t>
    <phoneticPr fontId="1" type="noConversion"/>
  </si>
  <si>
    <t>- BASIC 서비스 기본 제공
- 고객별 탐지 Rule 생성 및 예외 처리 제공
- 고객 요청 시 집중 모니터링
- 주간/월간 보고서 제공
- VM 1~10개 (월 200,000원), 10~30개 (월 500,000원)</t>
    <phoneticPr fontId="1" type="noConversion"/>
  </si>
  <si>
    <t>Anti-Virus
(서버백신서비스)</t>
    <phoneticPr fontId="1" type="noConversion"/>
  </si>
  <si>
    <t>- Windows / Linux OS용 서버 백신 제공 
- 실시간 악성코드 감시 
- 바이러스/스파이웨어 격리 및 삭제 
- 악성코드 의심 이벤트 발생 시 탐지 보고서 및 분석 정보 전달 
- 최신 탐지 패턴 자동 업데이트 
- 고객 요청 시 특정 파일/폴더에 대한 예외 처리 제공 
- 주간/월간 보고서 제공
- VM당 월 24,000원</t>
    <phoneticPr fontId="1" type="noConversion"/>
  </si>
  <si>
    <t>Anti-DDoS 
(DDoS 공격 방어 서비스)</t>
    <phoneticPr fontId="1" type="noConversion"/>
  </si>
  <si>
    <t>- 고객별 특화된 탐지 정책 적용 
- 학습을 통한 고객 맞춤형 임계치 설정 제공 
- DDoS 공격 자동 탐지/차단 수행 
- DDoS 공격에 대한 방어 및 대응 보고서 제공 
- 주간/월간 보고서 제공 
* Public IP/LB 상품을 사용하는 고객에 한해서 사용 가능 
* Traffic 단위 과금 ~200Mbps까지 (월 300,000원), ~300Mbps (월 500,000원)</t>
    <phoneticPr fontId="1" type="noConversion"/>
  </si>
  <si>
    <t>WAF
(웹방화벽서비스)</t>
    <phoneticPr fontId="1" type="noConversion"/>
  </si>
  <si>
    <t>- 고객별 특화된 탐지 정책 적용 
- 학습을 통한 고객별 차단 정책 설정 제공 
- 탐지 및 차단 보고서 제공 
- 주간/월간 보고서 제공 
- Traffic 단위 과금 ~200Mbps까지 (월 250,000원), ~300Mbps (월 350,000원)</t>
    <phoneticPr fontId="1" type="noConversion"/>
  </si>
  <si>
    <t>IPS 
(침입방지서비스)</t>
    <phoneticPr fontId="1" type="noConversion"/>
  </si>
  <si>
    <t>- 고객별 특화된 탐지/차단 정책 적용 
- 주간/월간 보고서 제공
- Traffic 단위 과금 ~200Mbps까지 (월 250,000원), ~300Mbps (월 350,000원)</t>
    <phoneticPr fontId="1" type="noConversion"/>
  </si>
  <si>
    <t>보안 서비스 합계</t>
    <phoneticPr fontId="1" type="noConversion"/>
  </si>
  <si>
    <t>월 이용 요금
(List Price/vat제외)</t>
    <phoneticPr fontId="1" type="noConversion"/>
  </si>
  <si>
    <t>High Memory-g2[VPC]</t>
    <phoneticPr fontId="1" type="noConversion"/>
  </si>
  <si>
    <t>High CPU-g2[VPC]</t>
    <phoneticPr fontId="1" type="noConversion"/>
  </si>
  <si>
    <t>High Memory-g2</t>
    <phoneticPr fontId="1" type="noConversion"/>
  </si>
  <si>
    <t>Bare Metal Server: CPU Single Intel Xeon Silver 4112</t>
    <phoneticPr fontId="1" type="noConversion"/>
  </si>
  <si>
    <t>4 * 480</t>
    <phoneticPr fontId="1" type="noConversion"/>
  </si>
  <si>
    <t>SSD(GB)</t>
    <phoneticPr fontId="1" type="noConversion"/>
  </si>
  <si>
    <t>Name</t>
    <phoneticPr fontId="1" type="noConversion"/>
  </si>
  <si>
    <t>Mount Path</t>
    <phoneticPr fontId="1" type="noConversion"/>
  </si>
  <si>
    <t>소프트웨어명</t>
    <phoneticPr fontId="1" type="noConversion"/>
  </si>
  <si>
    <t>Report Desgner</t>
    <phoneticPr fontId="1" type="noConversion"/>
  </si>
  <si>
    <t>종류</t>
    <phoneticPr fontId="1" type="noConversion"/>
  </si>
  <si>
    <t>-</t>
    <phoneticPr fontId="1" type="noConversion"/>
  </si>
  <si>
    <t>-</t>
    <phoneticPr fontId="1" type="noConversion"/>
  </si>
  <si>
    <t>리포팅툴</t>
    <phoneticPr fontId="1" type="noConversion"/>
  </si>
  <si>
    <t>OS</t>
    <phoneticPr fontId="1" type="noConversion"/>
  </si>
  <si>
    <t>검색엔진</t>
  </si>
  <si>
    <t>EMS</t>
    <phoneticPr fontId="1" type="noConversion"/>
  </si>
  <si>
    <t>WEB</t>
    <phoneticPr fontId="1" type="noConversion"/>
  </si>
  <si>
    <t>WAS</t>
    <phoneticPr fontId="1" type="noConversion"/>
  </si>
  <si>
    <t>Oracle</t>
    <phoneticPr fontId="1" type="noConversion"/>
  </si>
  <si>
    <t>DBMS</t>
    <phoneticPr fontId="1" type="noConversion"/>
  </si>
  <si>
    <t>클러스터</t>
    <phoneticPr fontId="1" type="noConversion"/>
  </si>
  <si>
    <t>5.0.5</t>
    <phoneticPr fontId="1" type="noConversion"/>
  </si>
  <si>
    <t>NOSQL</t>
    <phoneticPr fontId="1" type="noConversion"/>
  </si>
  <si>
    <t>XperItempool</t>
    <phoneticPr fontId="1" type="noConversion"/>
  </si>
  <si>
    <t>문제은행 관리툴</t>
    <phoneticPr fontId="1" type="noConversion"/>
  </si>
  <si>
    <t>오픈소스</t>
    <phoneticPr fontId="1" type="noConversion"/>
  </si>
  <si>
    <t>Site</t>
    <phoneticPr fontId="1" type="noConversion"/>
  </si>
  <si>
    <t>라이선스 기준</t>
    <phoneticPr fontId="1" type="noConversion"/>
  </si>
  <si>
    <t>수식편집기</t>
    <phoneticPr fontId="1" type="noConversion"/>
  </si>
  <si>
    <t>에디터</t>
    <phoneticPr fontId="1" type="noConversion"/>
  </si>
  <si>
    <t>WAS Server</t>
    <phoneticPr fontId="1" type="noConversion"/>
  </si>
  <si>
    <t>Search Formula-1</t>
    <phoneticPr fontId="1" type="noConversion"/>
  </si>
  <si>
    <t>변환솔루션</t>
    <phoneticPr fontId="1" type="noConversion"/>
  </si>
  <si>
    <t>http://swink.co.kr</t>
    <phoneticPr fontId="1" type="noConversion"/>
  </si>
  <si>
    <t>게임 솔루션</t>
    <phoneticPr fontId="1" type="noConversion"/>
  </si>
  <si>
    <t>제한없음</t>
    <phoneticPr fontId="1" type="noConversion"/>
  </si>
  <si>
    <t>zone@PLAYER</t>
    <phoneticPr fontId="1" type="noConversion"/>
  </si>
  <si>
    <t>HTML5 VideoPlayer</t>
    <phoneticPr fontId="1" type="noConversion"/>
  </si>
  <si>
    <t>플레이어</t>
    <phoneticPr fontId="1" type="noConversion"/>
  </si>
  <si>
    <t>CPU CORE</t>
    <phoneticPr fontId="1" type="noConversion"/>
  </si>
  <si>
    <t>eSurvey-Master</t>
    <phoneticPr fontId="1" type="noConversion"/>
  </si>
  <si>
    <t>설문조사</t>
    <phoneticPr fontId="1" type="noConversion"/>
  </si>
  <si>
    <t>엔진기준</t>
    <phoneticPr fontId="1" type="noConversion"/>
  </si>
  <si>
    <t>Apache HTTP</t>
  </si>
  <si>
    <t>2.4.42</t>
  </si>
  <si>
    <t>오픈소스</t>
  </si>
  <si>
    <t>도메인</t>
    <phoneticPr fontId="1" type="noConversion"/>
  </si>
  <si>
    <t>Xtractor e-CRM 솔루션</t>
    <phoneticPr fontId="1" type="noConversion"/>
  </si>
  <si>
    <t>개인화 추천 솔루션</t>
    <phoneticPr fontId="1" type="noConversion"/>
  </si>
  <si>
    <t>서버 접속하여 확인 필요</t>
    <phoneticPr fontId="1" type="noConversion"/>
  </si>
  <si>
    <t>allTnV편성 솔루션</t>
    <phoneticPr fontId="1" type="noConversion"/>
  </si>
  <si>
    <t>라이브방송</t>
    <phoneticPr fontId="1" type="noConversion"/>
  </si>
  <si>
    <t>엔진</t>
    <phoneticPr fontId="1" type="noConversion"/>
  </si>
  <si>
    <t>Data Story</t>
    <phoneticPr fontId="1" type="noConversion"/>
  </si>
  <si>
    <t>Tomcat</t>
    <phoneticPr fontId="1" type="noConversion"/>
  </si>
  <si>
    <t>Swink 단원복습게임</t>
    <phoneticPr fontId="1" type="noConversion"/>
  </si>
  <si>
    <t>데이터일괄변환솔루션</t>
    <phoneticPr fontId="1" type="noConversion"/>
  </si>
  <si>
    <t>Core(12Core)</t>
    <phoneticPr fontId="1" type="noConversion"/>
  </si>
  <si>
    <t>NGINX</t>
    <phoneticPr fontId="1" type="noConversion"/>
  </si>
  <si>
    <t>서버당</t>
    <phoneticPr fontId="1" type="noConversion"/>
  </si>
  <si>
    <t>나모웹에디터</t>
    <phoneticPr fontId="1" type="noConversion"/>
  </si>
  <si>
    <t>에디터</t>
    <phoneticPr fontId="1" type="noConversion"/>
  </si>
  <si>
    <t>USER</t>
    <phoneticPr fontId="1" type="noConversion"/>
  </si>
  <si>
    <t>I-Vision Search 이미지 검색</t>
    <phoneticPr fontId="1" type="noConversion"/>
  </si>
  <si>
    <t>Live Class</t>
    <phoneticPr fontId="1" type="noConversion"/>
  </si>
  <si>
    <t>라이선스 확인 필요</t>
    <phoneticPr fontId="1" type="noConversion"/>
  </si>
  <si>
    <t>공통빌링 #02</t>
    <phoneticPr fontId="1" type="noConversion"/>
  </si>
  <si>
    <t>WEB로그수집서버(Datastory)</t>
    <phoneticPr fontId="1" type="noConversion"/>
  </si>
  <si>
    <t>WEB로그수집서버(Datastory)</t>
    <phoneticPr fontId="1" type="noConversion"/>
  </si>
  <si>
    <t>Standard-g2[VPC]: vCPU 8개, 메모리 32GB, [SSD]디스크 50GB  [OS] Linux</t>
    <phoneticPr fontId="1" type="noConversion"/>
  </si>
  <si>
    <t>500GB * 2</t>
    <phoneticPr fontId="1" type="noConversion"/>
  </si>
  <si>
    <t>개 정 이 력</t>
  </si>
  <si>
    <t>버전</t>
  </si>
  <si>
    <t>변경일</t>
  </si>
  <si>
    <t>작성자</t>
  </si>
  <si>
    <t>승인자</t>
  </si>
  <si>
    <t>EBS 공통API 기반 고교강의 재구축 및 패밀리사이트 클라우드 전환 개발 사업</t>
    <phoneticPr fontId="1" type="noConversion"/>
  </si>
  <si>
    <t>문서번호</t>
    <phoneticPr fontId="1" type="noConversion"/>
  </si>
  <si>
    <t>Version</t>
    <phoneticPr fontId="1" type="noConversion"/>
  </si>
  <si>
    <t>Copyright © 쌍용정보통신</t>
    <phoneticPr fontId="1" type="noConversion"/>
  </si>
  <si>
    <t xml:space="preserve">쌍용정보통신의 사전 승인 없이 본 내용의 전부 또는 일부에 대한 복사, 전재, 배포, 사용을 금합니다. </t>
    <phoneticPr fontId="1" type="noConversion"/>
  </si>
  <si>
    <t>-</t>
    <phoneticPr fontId="1" type="noConversion"/>
  </si>
  <si>
    <t>[SSD] Total 6000GB * 1대, 스토리지 10GB 당 1152원</t>
    <phoneticPr fontId="1" type="noConversion"/>
  </si>
  <si>
    <t>[SSD] Total 500GB * 2대, 스토리지 10GB 당 1152원</t>
    <phoneticPr fontId="1" type="noConversion"/>
  </si>
  <si>
    <t>통합통계</t>
    <phoneticPr fontId="1" type="noConversion"/>
  </si>
  <si>
    <t>공통메인-CSR</t>
    <phoneticPr fontId="1" type="noConversion"/>
  </si>
  <si>
    <t>SSO 관리자</t>
    <phoneticPr fontId="1" type="noConversion"/>
  </si>
  <si>
    <t>LMS 홈페이지 빌더 관리자</t>
    <phoneticPr fontId="1" type="noConversion"/>
  </si>
  <si>
    <t>공통빌링 관리자</t>
    <phoneticPr fontId="1" type="noConversion"/>
  </si>
  <si>
    <t>통합통계 #01</t>
    <phoneticPr fontId="1" type="noConversion"/>
  </si>
  <si>
    <t>통합통계 #02</t>
    <phoneticPr fontId="1" type="noConversion"/>
  </si>
  <si>
    <t>공통메인-CSR #02</t>
    <phoneticPr fontId="1" type="noConversion"/>
  </si>
  <si>
    <t>공통메인-CSR #01</t>
    <phoneticPr fontId="1" type="noConversion"/>
  </si>
  <si>
    <t>SSO 관리자 #01</t>
    <phoneticPr fontId="1" type="noConversion"/>
  </si>
  <si>
    <t>SSO 관리자 #02</t>
  </si>
  <si>
    <t>SSO #02</t>
  </si>
  <si>
    <t>LMS 홈페이지 빌더 관리자 #01</t>
    <phoneticPr fontId="1" type="noConversion"/>
  </si>
  <si>
    <t>LMS 홈페이지 빌더 관리자 #02</t>
  </si>
  <si>
    <t>공통빌링 관리자 #01</t>
    <phoneticPr fontId="1" type="noConversion"/>
  </si>
  <si>
    <t>공통빌링 관리자 #02</t>
  </si>
  <si>
    <t>포털</t>
    <phoneticPr fontId="1" type="noConversion"/>
  </si>
  <si>
    <t>WAS서버</t>
    <phoneticPr fontId="1" type="noConversion"/>
  </si>
  <si>
    <t>Standard-g2[VPC]: vCPU 16개, 메모리 64GB, [SSD]디스크 50GB  [OS] Linux</t>
    <phoneticPr fontId="1" type="noConversion"/>
  </si>
  <si>
    <t>Standard-g2[VPC]: vCPU 8개, 메모리 32GB, [SSD]디스크 50GB  [OS] Linux</t>
    <phoneticPr fontId="1" type="noConversion"/>
  </si>
  <si>
    <t>푸리봇</t>
    <phoneticPr fontId="1" type="noConversion"/>
  </si>
  <si>
    <t>인공지능</t>
    <phoneticPr fontId="1" type="noConversion"/>
  </si>
  <si>
    <t>프로모션</t>
    <phoneticPr fontId="1" type="noConversion"/>
  </si>
  <si>
    <t>WAS서버</t>
    <phoneticPr fontId="1" type="noConversion"/>
  </si>
  <si>
    <t>교사지원</t>
    <phoneticPr fontId="1" type="noConversion"/>
  </si>
  <si>
    <t>강의검수</t>
    <phoneticPr fontId="1" type="noConversion"/>
  </si>
  <si>
    <t>교재자료관리</t>
    <phoneticPr fontId="1" type="noConversion"/>
  </si>
  <si>
    <t>Image</t>
    <phoneticPr fontId="1" type="noConversion"/>
  </si>
  <si>
    <t>Image WEB서버</t>
    <phoneticPr fontId="1" type="noConversion"/>
  </si>
  <si>
    <t>EMS</t>
    <phoneticPr fontId="1" type="noConversion"/>
  </si>
  <si>
    <t>SMS/EMS</t>
    <phoneticPr fontId="1" type="noConversion"/>
  </si>
  <si>
    <t>검색</t>
    <phoneticPr fontId="1" type="noConversion"/>
  </si>
  <si>
    <t>Seach</t>
    <phoneticPr fontId="1" type="noConversion"/>
  </si>
  <si>
    <t>PMS</t>
    <phoneticPr fontId="1" type="noConversion"/>
  </si>
  <si>
    <t>Push발송</t>
    <phoneticPr fontId="1" type="noConversion"/>
  </si>
  <si>
    <t>MME</t>
    <phoneticPr fontId="1" type="noConversion"/>
  </si>
  <si>
    <t>콘텐츠 메타추출 서버</t>
    <phoneticPr fontId="1" type="noConversion"/>
  </si>
  <si>
    <t>I/F Server</t>
    <phoneticPr fontId="1" type="noConversion"/>
  </si>
  <si>
    <t>인공지능Danchoo 서비스</t>
    <phoneticPr fontId="1" type="noConversion"/>
  </si>
  <si>
    <t>MessageQueue</t>
    <phoneticPr fontId="1" type="noConversion"/>
  </si>
  <si>
    <t>머신러닝</t>
    <phoneticPr fontId="1" type="noConversion"/>
  </si>
  <si>
    <t>High Memory-g2[VPC]: vCPU 16개, 메모리 128GB, [SSD]디스크 50GB  [OS] Linux</t>
    <phoneticPr fontId="1" type="noConversion"/>
  </si>
  <si>
    <t>문항 이미지 검색 WEB서버</t>
    <phoneticPr fontId="1" type="noConversion"/>
  </si>
  <si>
    <t>이미지 패턴 매칭 검색</t>
    <phoneticPr fontId="1" type="noConversion"/>
  </si>
  <si>
    <t>High Memory-g2[VPC]: vCPU 16개, 메모리 128GB, [SSD]디스크 50GB  [OS] Linux</t>
    <phoneticPr fontId="1" type="noConversion"/>
  </si>
  <si>
    <t>문항 이미지 검색 OCR</t>
    <phoneticPr fontId="1" type="noConversion"/>
  </si>
  <si>
    <t>High CPU-g2[VPC]: vCPU 16개, 메모리 32GB, [SSD]디스크 100GB  [OS] Window</t>
    <phoneticPr fontId="1" type="noConversion"/>
  </si>
  <si>
    <t>수능 Live Class</t>
    <phoneticPr fontId="1" type="noConversion"/>
  </si>
  <si>
    <t>High CPU-g2[VPC]: vCPU 16개, 메모리 32GB, [SSD]디스크 100GB  [OS] Window</t>
    <phoneticPr fontId="1" type="noConversion"/>
  </si>
  <si>
    <t>메인방송</t>
    <phoneticPr fontId="1" type="noConversion"/>
  </si>
  <si>
    <t>EIDF</t>
    <phoneticPr fontId="1" type="noConversion"/>
  </si>
  <si>
    <t>개인정보</t>
    <phoneticPr fontId="1" type="noConversion"/>
  </si>
  <si>
    <t>개인화운영-WEB</t>
    <phoneticPr fontId="1" type="noConversion"/>
  </si>
  <si>
    <t>WAS서버</t>
    <phoneticPr fontId="1" type="noConversion"/>
  </si>
  <si>
    <t>Standard-g2[VPC]: vCPU 16개, 메모리 64GB, [SSD]디스크 50GB  [OS] Linux</t>
    <phoneticPr fontId="1" type="noConversion"/>
  </si>
  <si>
    <t>Standard-g2[VPC]: vCPU 8개, 메모리 32GB, [SSD]디스크 50GB  [OS] Linux</t>
    <phoneticPr fontId="1" type="noConversion"/>
  </si>
  <si>
    <t>메인모바일</t>
    <phoneticPr fontId="1" type="noConversion"/>
  </si>
  <si>
    <t>스페이스공감</t>
    <phoneticPr fontId="1" type="noConversion"/>
  </si>
  <si>
    <t>기타메인</t>
    <phoneticPr fontId="1" type="noConversion"/>
  </si>
  <si>
    <t>콘텐츠</t>
    <phoneticPr fontId="1" type="noConversion"/>
  </si>
  <si>
    <t>홈페이지 빌더</t>
    <phoneticPr fontId="1" type="noConversion"/>
  </si>
  <si>
    <t>APM</t>
    <phoneticPr fontId="1" type="noConversion"/>
  </si>
  <si>
    <t>모니터링</t>
    <phoneticPr fontId="1" type="noConversion"/>
  </si>
  <si>
    <t>Image</t>
    <phoneticPr fontId="1" type="noConversion"/>
  </si>
  <si>
    <t>SMS/EMS</t>
    <phoneticPr fontId="1" type="noConversion"/>
  </si>
  <si>
    <t>Search WEB</t>
    <phoneticPr fontId="1" type="noConversion"/>
  </si>
  <si>
    <t>검색</t>
    <phoneticPr fontId="1" type="noConversion"/>
  </si>
  <si>
    <t>Seach</t>
    <phoneticPr fontId="1" type="noConversion"/>
  </si>
  <si>
    <t>개인화추천서비스</t>
    <phoneticPr fontId="1" type="noConversion"/>
  </si>
  <si>
    <t>개인화분석-AP</t>
    <phoneticPr fontId="1" type="noConversion"/>
  </si>
  <si>
    <t>고교강의</t>
    <phoneticPr fontId="1" type="noConversion"/>
  </si>
  <si>
    <t>Master-Slave</t>
    <phoneticPr fontId="1" type="noConversion"/>
  </si>
  <si>
    <t>High Memory-g2[VPC]: vCPU 8개, 메모리 64GB, [SSD]디스크 50GB  [OS] Linux</t>
    <phoneticPr fontId="1" type="noConversion"/>
  </si>
  <si>
    <t>Master-Slave</t>
    <phoneticPr fontId="1" type="noConversion"/>
  </si>
  <si>
    <t>중학</t>
    <phoneticPr fontId="1" type="noConversion"/>
  </si>
  <si>
    <t>High Memory-g2[VPC]: vCPU 8개, 메모리 64GB, [SSD]디스크 50GB  [OS] Linux</t>
    <phoneticPr fontId="1" type="noConversion"/>
  </si>
  <si>
    <t>초등</t>
    <phoneticPr fontId="1" type="noConversion"/>
  </si>
  <si>
    <t>DB</t>
    <phoneticPr fontId="1" type="noConversion"/>
  </si>
  <si>
    <t>메인/공통</t>
    <phoneticPr fontId="1" type="noConversion"/>
  </si>
  <si>
    <t>High Memory-g2[VPC]: vCPU 8개, 메모리 64GB, [SSD]디스크 50GB  [OS] Linux</t>
    <phoneticPr fontId="1" type="noConversion"/>
  </si>
  <si>
    <t>Master-Slave</t>
    <phoneticPr fontId="1" type="noConversion"/>
  </si>
  <si>
    <t>통합공통</t>
    <phoneticPr fontId="1" type="noConversion"/>
  </si>
  <si>
    <t>DB</t>
    <phoneticPr fontId="1" type="noConversion"/>
  </si>
  <si>
    <t>High Memory-g2[VPC]: vCPU 8개, 메모리 64GB, [SSD]디스크 50GB  [OS] Linux</t>
    <phoneticPr fontId="1" type="noConversion"/>
  </si>
  <si>
    <t>EBSlang</t>
    <phoneticPr fontId="1" type="noConversion"/>
  </si>
  <si>
    <t>Bare Metal Server: CPU Single Intel Xeon Silver 4112 (2.6GHz), 4Core, 메모리 32GB, 
4 * 480GB SSD 로컬 스토리지</t>
    <phoneticPr fontId="1" type="noConversion"/>
  </si>
  <si>
    <t>기존 AS-IS 사양에 맞추어 산정</t>
    <phoneticPr fontId="1" type="noConversion"/>
  </si>
  <si>
    <t>고교강의</t>
    <phoneticPr fontId="1" type="noConversion"/>
  </si>
  <si>
    <t>Cache서버</t>
    <phoneticPr fontId="1" type="noConversion"/>
  </si>
  <si>
    <t>High Memory-g2[VPC]: vCPU 16개, 메모리 128GB, [SSD]디스크 50GB  [OS] Linux</t>
    <phoneticPr fontId="1" type="noConversion"/>
  </si>
  <si>
    <t>공용(영어,수학,중학, 초등, 메인/공통, 통합공통, 통합게시판)</t>
    <phoneticPr fontId="1" type="noConversion"/>
  </si>
  <si>
    <t>Cache서버</t>
    <phoneticPr fontId="1" type="noConversion"/>
  </si>
  <si>
    <t>SSO</t>
    <phoneticPr fontId="1" type="noConversion"/>
  </si>
  <si>
    <t>Cache서버</t>
    <phoneticPr fontId="1" type="noConversion"/>
  </si>
  <si>
    <t>고교강의(DB)</t>
    <phoneticPr fontId="1" type="noConversion"/>
  </si>
  <si>
    <t>Block Storage</t>
    <phoneticPr fontId="1" type="noConversion"/>
  </si>
  <si>
    <t>[SSD] Total 14000GB * 3대, 스토리지 10GB 당 1152원</t>
    <phoneticPr fontId="1" type="noConversion"/>
  </si>
  <si>
    <t>영어(DB)</t>
    <phoneticPr fontId="1" type="noConversion"/>
  </si>
  <si>
    <t>Block Storage</t>
    <phoneticPr fontId="1" type="noConversion"/>
  </si>
  <si>
    <t>수학(DB)</t>
    <phoneticPr fontId="1" type="noConversion"/>
  </si>
  <si>
    <t>중학(DB)</t>
    <phoneticPr fontId="1" type="noConversion"/>
  </si>
  <si>
    <t>초등(DB)</t>
    <phoneticPr fontId="1" type="noConversion"/>
  </si>
  <si>
    <t>메인/공통(DB)</t>
    <phoneticPr fontId="1" type="noConversion"/>
  </si>
  <si>
    <t>통합공통(DB)</t>
    <phoneticPr fontId="1" type="noConversion"/>
  </si>
  <si>
    <t>SSO(DB)</t>
    <phoneticPr fontId="1" type="noConversion"/>
  </si>
  <si>
    <t>통합게시판(DB)</t>
    <phoneticPr fontId="1" type="noConversion"/>
  </si>
  <si>
    <t>EBSlang(DB)</t>
    <phoneticPr fontId="1" type="noConversion"/>
  </si>
  <si>
    <t>고교강의(Cache서버)</t>
    <phoneticPr fontId="1" type="noConversion"/>
  </si>
  <si>
    <t>[SSD] Total 500GB * 2대, 스토리지 10GB 당 1152원</t>
    <phoneticPr fontId="1" type="noConversion"/>
  </si>
  <si>
    <t>공용 Cache (영어,수학,중학, 초등, 메인/공통, 통합공통, 통합게시판)</t>
    <phoneticPr fontId="1" type="noConversion"/>
  </si>
  <si>
    <t>SSO(Cache서버)</t>
    <phoneticPr fontId="1" type="noConversion"/>
  </si>
  <si>
    <t>고교강의 Cache #01</t>
    <phoneticPr fontId="1" type="noConversion"/>
  </si>
  <si>
    <t>공용 Cache #01</t>
    <phoneticPr fontId="1" type="noConversion"/>
  </si>
  <si>
    <t>공용 Cache #02</t>
  </si>
  <si>
    <t xml:space="preserve">SSO Cache #01 </t>
    <phoneticPr fontId="1" type="noConversion"/>
  </si>
  <si>
    <t>WhaTap</t>
  </si>
  <si>
    <t>공통메인-CSR #02</t>
  </si>
  <si>
    <t>중학모바일 #02</t>
  </si>
  <si>
    <t>EBS 공통API 기반 고교강의 재구축 및 패밀리사이트 클라우드 전환 개발 사업 예상 비용(운영)</t>
    <phoneticPr fontId="26" type="noConversion"/>
  </si>
  <si>
    <t>■ 서버(운영)</t>
    <phoneticPr fontId="1" type="noConversion"/>
  </si>
  <si>
    <t>서버수</t>
    <phoneticPr fontId="1" type="noConversion"/>
  </si>
  <si>
    <t>Refactor</t>
    <phoneticPr fontId="1" type="noConversion"/>
  </si>
  <si>
    <t>서비스</t>
    <phoneticPr fontId="1" type="noConversion"/>
  </si>
  <si>
    <t>Replatform</t>
    <phoneticPr fontId="1" type="noConversion"/>
  </si>
  <si>
    <t>NO</t>
    <phoneticPr fontId="1" type="noConversion"/>
  </si>
  <si>
    <t>Hostname</t>
    <phoneticPr fontId="1" type="noConversion"/>
  </si>
  <si>
    <t>LB 도메인</t>
    <phoneticPr fontId="1" type="noConversion"/>
  </si>
  <si>
    <t>용도</t>
    <phoneticPr fontId="1" type="noConversion"/>
  </si>
  <si>
    <t>SW</t>
    <phoneticPr fontId="1" type="noConversion"/>
  </si>
  <si>
    <t>사이트 도메인</t>
    <phoneticPr fontId="1" type="noConversion"/>
  </si>
  <si>
    <t>Instance명</t>
    <phoneticPr fontId="1" type="noConversion"/>
  </si>
  <si>
    <t>서비스 계정</t>
    <phoneticPr fontId="1" type="noConversion"/>
  </si>
  <si>
    <t>HTTP 포트</t>
    <phoneticPr fontId="1" type="noConversion"/>
  </si>
  <si>
    <t>HTTPS 포트</t>
    <phoneticPr fontId="1" type="noConversion"/>
  </si>
  <si>
    <t>접속URL</t>
    <phoneticPr fontId="1" type="noConversion"/>
  </si>
  <si>
    <t>DataSource</t>
    <phoneticPr fontId="1" type="noConversion"/>
  </si>
  <si>
    <t>인스턴스홈</t>
    <phoneticPr fontId="1" type="noConversion"/>
  </si>
  <si>
    <t>기동 스크립트</t>
    <phoneticPr fontId="1" type="noConversion"/>
  </si>
  <si>
    <t>정지 스크립트</t>
    <phoneticPr fontId="1" type="noConversion"/>
  </si>
  <si>
    <t>강제중지 스크립트</t>
    <phoneticPr fontId="1" type="noConversion"/>
  </si>
  <si>
    <t>설정파일</t>
    <phoneticPr fontId="1" type="noConversion"/>
  </si>
  <si>
    <t>Application Root</t>
    <phoneticPr fontId="1" type="noConversion"/>
  </si>
  <si>
    <t>로그 홈</t>
    <phoneticPr fontId="1" type="noConversion"/>
  </si>
  <si>
    <t>비고</t>
    <phoneticPr fontId="1" type="noConversion"/>
  </si>
  <si>
    <t>dev-api</t>
    <phoneticPr fontId="1" type="noConversion"/>
  </si>
  <si>
    <t>slb-4942810.ncloudslb.com</t>
    <phoneticPr fontId="1" type="noConversion"/>
  </si>
  <si>
    <t>API</t>
    <phoneticPr fontId="1" type="noConversion"/>
  </si>
  <si>
    <t>Wildfly
14.0.1.Final</t>
    <phoneticPr fontId="1" type="noConversion"/>
  </si>
  <si>
    <t>01 공통빌링</t>
    <phoneticPr fontId="6" type="noConversion"/>
  </si>
  <si>
    <t>D-API-BLG-A-01</t>
  </si>
  <si>
    <t>ebs</t>
    <phoneticPr fontId="1" type="noConversion"/>
  </si>
  <si>
    <t>■ 소프트웨어(운영)</t>
    <phoneticPr fontId="1" type="noConversion"/>
  </si>
  <si>
    <t>■ WEB/WAS(운영)</t>
    <phoneticPr fontId="1" type="noConversion"/>
  </si>
  <si>
    <t>NO</t>
    <phoneticPr fontId="1" type="noConversion"/>
  </si>
  <si>
    <t>프로토콜</t>
    <phoneticPr fontId="1" type="noConversion"/>
  </si>
  <si>
    <t>접근제어(허용서버)</t>
    <phoneticPr fontId="1" type="noConversion"/>
  </si>
  <si>
    <t>마운트 경로</t>
    <phoneticPr fontId="1" type="noConversion"/>
  </si>
  <si>
    <t>ID</t>
    <phoneticPr fontId="1" type="noConversion"/>
  </si>
  <si>
    <t>비고</t>
    <phoneticPr fontId="1" type="noConversion"/>
  </si>
  <si>
    <t>/nas</t>
    <phoneticPr fontId="1" type="noConversion"/>
  </si>
  <si>
    <t>-</t>
    <phoneticPr fontId="1" type="noConversion"/>
  </si>
  <si>
    <t>■ NAS(운영)</t>
    <phoneticPr fontId="1" type="noConversion"/>
  </si>
  <si>
    <t>NO</t>
    <phoneticPr fontId="1" type="noConversion"/>
  </si>
  <si>
    <t>DBMS</t>
    <phoneticPr fontId="1" type="noConversion"/>
  </si>
  <si>
    <t>Socket Instance</t>
    <phoneticPr fontId="1" type="noConversion"/>
  </si>
  <si>
    <t>PORT</t>
    <phoneticPr fontId="1" type="noConversion"/>
  </si>
  <si>
    <t>Service</t>
    <phoneticPr fontId="1" type="noConversion"/>
  </si>
  <si>
    <t>Database</t>
    <phoneticPr fontId="1" type="noConversion"/>
  </si>
  <si>
    <t>User Name</t>
    <phoneticPr fontId="1" type="noConversion"/>
  </si>
  <si>
    <t>Password</t>
    <phoneticPr fontId="1" type="noConversion"/>
  </si>
  <si>
    <t>권한</t>
    <phoneticPr fontId="1" type="noConversion"/>
  </si>
  <si>
    <t>비고</t>
    <phoneticPr fontId="1" type="noConversion"/>
  </si>
  <si>
    <t>MariaDB</t>
    <phoneticPr fontId="1" type="noConversion"/>
  </si>
  <si>
    <t>mysql_13306</t>
    <phoneticPr fontId="1" type="noConversion"/>
  </si>
  <si>
    <t>고교수능</t>
  </si>
  <si>
    <t>ebshsc</t>
  </si>
  <si>
    <t>ebshsc_own</t>
  </si>
  <si>
    <t>hsc</t>
  </si>
  <si>
    <t>all on ebshsc.*
all on test.*</t>
    <phoneticPr fontId="1" type="noConversion"/>
  </si>
  <si>
    <t>ebshsc_app01</t>
  </si>
  <si>
    <t>app</t>
  </si>
  <si>
    <t>CRUD, execute on ebshsc.*</t>
  </si>
  <si>
    <t>영어</t>
  </si>
  <si>
    <t>ebseng</t>
  </si>
  <si>
    <t>ebseng_own</t>
  </si>
  <si>
    <t>eng</t>
  </si>
  <si>
    <t>all on ebseng.*
all on test.*</t>
    <phoneticPr fontId="1" type="noConversion"/>
  </si>
  <si>
    <t>ebseng_app01</t>
  </si>
  <si>
    <t>CRUD, execute on ebseng.*</t>
  </si>
  <si>
    <t>공통SSO</t>
  </si>
  <si>
    <t>ebscmm</t>
  </si>
  <si>
    <t>ebscmm_own</t>
  </si>
  <si>
    <t>cmm</t>
  </si>
  <si>
    <t>all on ebscmm.*
all on test.*</t>
    <phoneticPr fontId="1" type="noConversion"/>
  </si>
  <si>
    <t>ebscmm_app01</t>
  </si>
  <si>
    <t>CRUD, execute on ebscmm.*</t>
  </si>
  <si>
    <t>통합메인/초중학</t>
  </si>
  <si>
    <t>ebsmain</t>
  </si>
  <si>
    <t>ebsmain_own</t>
  </si>
  <si>
    <t>main</t>
  </si>
  <si>
    <t>all on ebsmain.*
all on test.*</t>
    <phoneticPr fontId="1" type="noConversion"/>
  </si>
  <si>
    <t>ebsmain_app01</t>
  </si>
  <si>
    <t>CRUD, execute on ebsmain.*</t>
  </si>
  <si>
    <t>수학</t>
  </si>
  <si>
    <t>ebsmath</t>
  </si>
  <si>
    <t>ebsmath_own</t>
  </si>
  <si>
    <t>math</t>
  </si>
  <si>
    <t>all on ebsmath.*
all on test.*</t>
    <phoneticPr fontId="1" type="noConversion"/>
  </si>
  <si>
    <t>ebsmath_app01</t>
  </si>
  <si>
    <t>CRUD, execute on ebsmath.*</t>
  </si>
  <si>
    <t>mysql_13307</t>
  </si>
  <si>
    <t>test</t>
    <phoneticPr fontId="1" type="noConversion"/>
  </si>
  <si>
    <t>root</t>
    <phoneticPr fontId="1" type="noConversion"/>
  </si>
  <si>
    <t>1qaz</t>
    <phoneticPr fontId="1" type="noConversion"/>
  </si>
  <si>
    <t>super</t>
    <phoneticPr fontId="1" type="noConversion"/>
  </si>
  <si>
    <t>■ DB(운영)</t>
    <phoneticPr fontId="1" type="noConversion"/>
  </si>
  <si>
    <t>Auto Scaling Group명</t>
  </si>
  <si>
    <t>최소용량</t>
  </si>
  <si>
    <t>최대용량</t>
  </si>
  <si>
    <t>기대용량</t>
  </si>
  <si>
    <t>ACG</t>
  </si>
  <si>
    <t>windows/MSSQL</t>
  </si>
  <si>
    <t>별첨1. EBS 클라우드 전환 운영환경구축 자원현황</t>
    <phoneticPr fontId="6" type="noConversion"/>
  </si>
  <si>
    <t>EBS 공통API 기반 고교강의 재구축 및 패밀리사이트 클라우드 전환 개발사업</t>
    <phoneticPr fontId="6" type="noConversion"/>
  </si>
  <si>
    <t>별첨1</t>
    <phoneticPr fontId="6" type="noConversion"/>
  </si>
  <si>
    <r>
      <t>변경사유</t>
    </r>
    <r>
      <rPr>
        <b/>
        <vertAlign val="superscript"/>
        <sz val="10"/>
        <rFont val="맑은 고딕"/>
        <family val="3"/>
        <charset val="129"/>
      </rPr>
      <t>1</t>
    </r>
    <phoneticPr fontId="6" type="noConversion"/>
  </si>
  <si>
    <r>
      <t>변경내용</t>
    </r>
    <r>
      <rPr>
        <b/>
        <vertAlign val="superscript"/>
        <sz val="10"/>
        <rFont val="맑은 고딕"/>
        <family val="3"/>
        <charset val="129"/>
      </rPr>
      <t>2</t>
    </r>
    <phoneticPr fontId="6" type="noConversion"/>
  </si>
  <si>
    <t>0.1</t>
    <phoneticPr fontId="6" type="noConversion"/>
  </si>
  <si>
    <t>최초작성</t>
    <phoneticPr fontId="6" type="noConversion"/>
  </si>
  <si>
    <t>Naver Cloud 3.0 내용 반영하여 작성</t>
    <phoneticPr fontId="6" type="noConversion"/>
  </si>
  <si>
    <t>이현경</t>
    <phoneticPr fontId="1" type="noConversion"/>
  </si>
  <si>
    <t>최태철</t>
    <phoneticPr fontId="1" type="noConversion"/>
  </si>
  <si>
    <t>1. 변경 사유: 변경 내용이 이전 문서에 대해 최초작성/승인/추가/수정/삭제 중 선택 기입
2. 변경 내용: 변경이 발생되는 위치와 변경 내용을 자세히 기록(장,절과 변경 내용을 기술한다.)</t>
    <phoneticPr fontId="6" type="noConversion"/>
  </si>
  <si>
    <t>■ ACG</t>
    <phoneticPr fontId="1" type="noConversion"/>
  </si>
  <si>
    <t>NO</t>
    <phoneticPr fontId="1" type="noConversion"/>
  </si>
  <si>
    <t>ACG 이름</t>
    <phoneticPr fontId="1" type="noConversion"/>
  </si>
  <si>
    <t>ACG 용도</t>
    <phoneticPr fontId="1" type="noConversion"/>
  </si>
  <si>
    <t>ACG ID</t>
    <phoneticPr fontId="1" type="noConversion"/>
  </si>
  <si>
    <t>VPC 이름</t>
    <phoneticPr fontId="1" type="noConversion"/>
  </si>
  <si>
    <t>VPC 이름</t>
    <phoneticPr fontId="1" type="noConversion"/>
  </si>
  <si>
    <t>Inbound/Outbound</t>
    <phoneticPr fontId="1" type="noConversion"/>
  </si>
  <si>
    <t>프로토콜</t>
    <phoneticPr fontId="1" type="noConversion"/>
  </si>
  <si>
    <t>접근소스</t>
    <phoneticPr fontId="1" type="noConversion"/>
  </si>
  <si>
    <t>허용포트(서비스)</t>
    <phoneticPr fontId="1" type="noConversion"/>
  </si>
  <si>
    <t>용도</t>
    <phoneticPr fontId="1" type="noConversion"/>
  </si>
  <si>
    <t>비고</t>
    <phoneticPr fontId="1" type="noConversion"/>
  </si>
  <si>
    <t>dev-cmp-web-acg</t>
    <phoneticPr fontId="1" type="noConversion"/>
  </si>
  <si>
    <t>공통플랫폼 WEB/WAS 서버 전용</t>
    <phoneticPr fontId="1" type="noConversion"/>
  </si>
  <si>
    <t>prd-vpc</t>
    <phoneticPr fontId="1" type="noConversion"/>
  </si>
  <si>
    <t>prd-vpc</t>
    <phoneticPr fontId="1" type="noConversion"/>
  </si>
  <si>
    <t>Inbound</t>
    <phoneticPr fontId="1" type="noConversion"/>
  </si>
  <si>
    <t>TCP</t>
    <phoneticPr fontId="1" type="noConversion"/>
  </si>
  <si>
    <t>0.0.0.0/0</t>
    <phoneticPr fontId="1" type="noConversion"/>
  </si>
  <si>
    <t>WEB 전용</t>
    <phoneticPr fontId="1" type="noConversion"/>
  </si>
  <si>
    <t>■ Auto Scaling Group명</t>
    <phoneticPr fontId="1" type="noConversion"/>
  </si>
  <si>
    <t>연동LB</t>
    <phoneticPr fontId="1" type="noConversion"/>
  </si>
  <si>
    <t>조건설정</t>
    <phoneticPr fontId="1" type="noConversion"/>
  </si>
  <si>
    <t>dev-api-web-as</t>
    <phoneticPr fontId="1" type="noConversion"/>
  </si>
  <si>
    <t xml:space="preserve"> dev-api-pub-lb</t>
    <phoneticPr fontId="1" type="noConversion"/>
  </si>
  <si>
    <t>dev-comweb-acg
dev-api-web-acg</t>
    <phoneticPr fontId="1" type="noConversion"/>
  </si>
  <si>
    <t xml:space="preserve"> CPU used &gt; 60%, 1분 이상
 Memory used &gt; 60%, 1분 이상
 파일시스템 used &gt; 65%, 5분 이상</t>
    <phoneticPr fontId="1" type="noConversion"/>
  </si>
  <si>
    <t>임시 조건</t>
    <phoneticPr fontId="1" type="noConversion"/>
  </si>
  <si>
    <t>■ VPC &amp; Subnet Management</t>
    <phoneticPr fontId="1" type="noConversion"/>
  </si>
  <si>
    <t>NO</t>
    <phoneticPr fontId="1" type="noConversion"/>
  </si>
  <si>
    <t>Subnet 이름</t>
    <phoneticPr fontId="1" type="noConversion"/>
  </si>
  <si>
    <t>Subnet ID</t>
    <phoneticPr fontId="1" type="noConversion"/>
  </si>
  <si>
    <t>상태</t>
    <phoneticPr fontId="1" type="noConversion"/>
  </si>
  <si>
    <t>VPC 이름 (VPC ID)</t>
    <phoneticPr fontId="1" type="noConversion"/>
  </si>
  <si>
    <t>VPC CIDR 블록</t>
    <phoneticPr fontId="1" type="noConversion"/>
  </si>
  <si>
    <t>IP 주소 범위</t>
    <phoneticPr fontId="1" type="noConversion"/>
  </si>
  <si>
    <t>Zone</t>
    <phoneticPr fontId="1" type="noConversion"/>
  </si>
  <si>
    <t>Internet Gateway 전용 여부</t>
    <phoneticPr fontId="1" type="noConversion"/>
  </si>
  <si>
    <t>운영중</t>
    <phoneticPr fontId="1" type="noConversion"/>
  </si>
  <si>
    <t>NO</t>
    <phoneticPr fontId="1" type="noConversion"/>
  </si>
  <si>
    <t>Network ACL 이름</t>
    <phoneticPr fontId="1" type="noConversion"/>
  </si>
  <si>
    <t>Network ACL 용도</t>
    <phoneticPr fontId="1" type="noConversion"/>
  </si>
  <si>
    <t>Network ACL ID</t>
    <phoneticPr fontId="1" type="noConversion"/>
  </si>
  <si>
    <t>적용 Subnet</t>
    <phoneticPr fontId="1" type="noConversion"/>
  </si>
  <si>
    <t>우선순위</t>
    <phoneticPr fontId="1" type="noConversion"/>
  </si>
  <si>
    <t>접근소스</t>
    <phoneticPr fontId="1" type="noConversion"/>
  </si>
  <si>
    <t>포트</t>
    <phoneticPr fontId="1" type="noConversion"/>
  </si>
  <si>
    <t>허용여부</t>
    <phoneticPr fontId="1" type="noConversion"/>
  </si>
  <si>
    <t>Load Bancer</t>
    <phoneticPr fontId="1" type="noConversion"/>
  </si>
  <si>
    <t>Inbound</t>
    <phoneticPr fontId="1" type="noConversion"/>
  </si>
  <si>
    <t>TCP</t>
    <phoneticPr fontId="1" type="noConversion"/>
  </si>
  <si>
    <t>0.0.0.0/0 (전체)</t>
    <phoneticPr fontId="1" type="noConversion"/>
  </si>
  <si>
    <t>1-65535</t>
    <phoneticPr fontId="1" type="noConversion"/>
  </si>
  <si>
    <t>허용</t>
    <phoneticPr fontId="1" type="noConversion"/>
  </si>
  <si>
    <t>■ NAT Gateway</t>
    <phoneticPr fontId="1" type="noConversion"/>
  </si>
  <si>
    <t>NO</t>
    <phoneticPr fontId="1" type="noConversion"/>
  </si>
  <si>
    <t>NAT Gateway 이름</t>
    <phoneticPr fontId="1" type="noConversion"/>
  </si>
  <si>
    <t>상태</t>
    <phoneticPr fontId="1" type="noConversion"/>
  </si>
  <si>
    <t>IP 주소</t>
    <phoneticPr fontId="1" type="noConversion"/>
  </si>
  <si>
    <t>연관 Route</t>
    <phoneticPr fontId="1" type="noConversion"/>
  </si>
  <si>
    <t>prd-was-db-nat(5321263)</t>
    <phoneticPr fontId="1" type="noConversion"/>
  </si>
  <si>
    <t>110.165.21.213</t>
    <phoneticPr fontId="1" type="noConversion"/>
  </si>
  <si>
    <t>■ VPC Peering</t>
    <phoneticPr fontId="1" type="noConversion"/>
  </si>
  <si>
    <t>■ Load Balancer</t>
    <phoneticPr fontId="1" type="noConversion"/>
  </si>
  <si>
    <t>로드밸런서 이름</t>
    <phoneticPr fontId="1" type="noConversion"/>
  </si>
  <si>
    <t>Instance ID</t>
    <phoneticPr fontId="1" type="noConversion"/>
  </si>
  <si>
    <t>상태</t>
    <phoneticPr fontId="1" type="noConversion"/>
  </si>
  <si>
    <t>네트워크</t>
    <phoneticPr fontId="1" type="noConversion"/>
  </si>
  <si>
    <t>VPC</t>
    <phoneticPr fontId="1" type="noConversion"/>
  </si>
  <si>
    <t>로드밸런서 서브넷</t>
    <phoneticPr fontId="1" type="noConversion"/>
  </si>
  <si>
    <t>유형</t>
    <phoneticPr fontId="1" type="noConversion"/>
  </si>
  <si>
    <t>부하 처리 성능</t>
    <phoneticPr fontId="1" type="noConversion"/>
  </si>
  <si>
    <t>접속정보</t>
    <phoneticPr fontId="1" type="noConversion"/>
  </si>
  <si>
    <t>Lister No.</t>
    <phoneticPr fontId="1" type="noConversion"/>
  </si>
  <si>
    <t>포트</t>
    <phoneticPr fontId="1" type="noConversion"/>
  </si>
  <si>
    <t>HTTP/2</t>
    <phoneticPr fontId="1" type="noConversion"/>
  </si>
  <si>
    <t>SSL 인증서</t>
    <phoneticPr fontId="1" type="noConversion"/>
  </si>
  <si>
    <t>prd-pub-lb</t>
    <phoneticPr fontId="1" type="noConversion"/>
  </si>
  <si>
    <t>운영중</t>
    <phoneticPr fontId="1" type="noConversion"/>
  </si>
  <si>
    <t>공인</t>
    <phoneticPr fontId="1" type="noConversion"/>
  </si>
  <si>
    <t>prd-vpc(172.16.0.0/16)</t>
    <phoneticPr fontId="1" type="noConversion"/>
  </si>
  <si>
    <t>prd-pub-lb-sub(172.16.250.0/24) | KR-2</t>
    <phoneticPr fontId="1" type="noConversion"/>
  </si>
  <si>
    <t>APPLICATION</t>
    <phoneticPr fontId="1" type="noConversion"/>
  </si>
  <si>
    <t>Small</t>
    <phoneticPr fontId="1" type="noConversion"/>
  </si>
  <si>
    <t>prd-pub-lb-5345011-435b53f0ad63.kr.lb.naverncp.com
110.165.23.189</t>
    <phoneticPr fontId="1" type="noConversion"/>
  </si>
  <si>
    <t>HTTP</t>
    <phoneticPr fontId="1" type="noConversion"/>
  </si>
  <si>
    <t>HTTP</t>
    <phoneticPr fontId="1" type="noConversion"/>
  </si>
  <si>
    <t>■ Load Balancer - Target Group</t>
    <phoneticPr fontId="1" type="noConversion"/>
  </si>
  <si>
    <t>TargetGroup 이름</t>
    <phoneticPr fontId="1" type="noConversion"/>
  </si>
  <si>
    <t>TargetGroupNo</t>
    <phoneticPr fontId="1" type="noConversion"/>
  </si>
  <si>
    <t>프로토콜</t>
    <phoneticPr fontId="1" type="noConversion"/>
  </si>
  <si>
    <t>포트</t>
    <phoneticPr fontId="1" type="noConversion"/>
  </si>
  <si>
    <t>Algorithm</t>
    <phoneticPr fontId="1" type="noConversion"/>
  </si>
  <si>
    <t>연결 로드밸런서</t>
    <phoneticPr fontId="1" type="noConversion"/>
  </si>
  <si>
    <t>서버 이름</t>
    <phoneticPr fontId="1" type="noConversion"/>
  </si>
  <si>
    <t>서브넷</t>
    <phoneticPr fontId="1" type="noConversion"/>
  </si>
  <si>
    <t>서버타입</t>
    <phoneticPr fontId="1" type="noConversion"/>
  </si>
  <si>
    <t>서버역할</t>
    <phoneticPr fontId="1" type="noConversion"/>
  </si>
  <si>
    <t>상태</t>
    <phoneticPr fontId="1" type="noConversion"/>
  </si>
  <si>
    <t>web002-target</t>
    <phoneticPr fontId="1" type="noConversion"/>
  </si>
  <si>
    <t>HTTP</t>
    <phoneticPr fontId="1" type="noConversion"/>
  </si>
  <si>
    <t>Round Robin</t>
    <phoneticPr fontId="1" type="noConversion"/>
  </si>
  <si>
    <t>prd-pub-lb(5345011)</t>
    <phoneticPr fontId="1" type="noConversion"/>
  </si>
  <si>
    <t>prd-pub-web-04</t>
    <phoneticPr fontId="1" type="noConversion"/>
  </si>
  <si>
    <t>prd-pub-web-sub (172.16.10.0/24) | KR-2</t>
    <phoneticPr fontId="1" type="noConversion"/>
  </si>
  <si>
    <t>Server</t>
    <phoneticPr fontId="1" type="noConversion"/>
  </si>
  <si>
    <t xml:space="preserve"> stopped</t>
    <phoneticPr fontId="1" type="noConversion"/>
  </si>
  <si>
    <t>■ Cloud Console Level Backup</t>
    <phoneticPr fontId="1" type="noConversion"/>
  </si>
  <si>
    <t>서버명</t>
    <phoneticPr fontId="1" type="noConversion"/>
  </si>
  <si>
    <t>별칭</t>
    <phoneticPr fontId="1" type="noConversion"/>
  </si>
  <si>
    <t>OS / DB</t>
    <phoneticPr fontId="1" type="noConversion"/>
  </si>
  <si>
    <t>OS Version</t>
    <phoneticPr fontId="1" type="noConversion"/>
  </si>
  <si>
    <t>OS Version</t>
    <phoneticPr fontId="1" type="noConversion"/>
  </si>
  <si>
    <t>스토리지</t>
    <phoneticPr fontId="1" type="noConversion"/>
  </si>
  <si>
    <t>OS 스토리지 백업</t>
    <phoneticPr fontId="1" type="noConversion"/>
  </si>
  <si>
    <t>DATA 스토리지 백업</t>
    <phoneticPr fontId="1" type="noConversion"/>
  </si>
  <si>
    <t>백업스케줄러</t>
    <phoneticPr fontId="1" type="noConversion"/>
  </si>
  <si>
    <t>백업스크립트 위치</t>
    <phoneticPr fontId="1" type="noConversion"/>
  </si>
  <si>
    <t>비고</t>
    <phoneticPr fontId="1" type="noConversion"/>
  </si>
  <si>
    <t>백업 대상</t>
    <phoneticPr fontId="1" type="noConversion"/>
  </si>
  <si>
    <t>백업주기</t>
    <phoneticPr fontId="1" type="noConversion"/>
  </si>
  <si>
    <t>보관기간</t>
    <phoneticPr fontId="1" type="noConversion"/>
  </si>
  <si>
    <t>ex) server-01</t>
    <phoneticPr fontId="1" type="noConversion"/>
  </si>
  <si>
    <t>웹서버01</t>
    <phoneticPr fontId="1" type="noConversion"/>
  </si>
  <si>
    <t>windows</t>
    <phoneticPr fontId="1" type="noConversion"/>
  </si>
  <si>
    <t>2008 R2</t>
    <phoneticPr fontId="1" type="noConversion"/>
  </si>
  <si>
    <t>OS : 100 
DATA : 50</t>
    <phoneticPr fontId="1" type="noConversion"/>
  </si>
  <si>
    <t>대상</t>
    <phoneticPr fontId="1" type="noConversion"/>
  </si>
  <si>
    <t>주1회 / 일요일 01:00</t>
    <phoneticPr fontId="1" type="noConversion"/>
  </si>
  <si>
    <t>최신본 1개</t>
    <phoneticPr fontId="1" type="noConversion"/>
  </si>
  <si>
    <t>-</t>
    <phoneticPr fontId="1" type="noConversion"/>
  </si>
  <si>
    <t>NCP Cloud Function</t>
    <phoneticPr fontId="1" type="noConversion"/>
  </si>
  <si>
    <t>Trrigers : ServerBackup-aurora-web01</t>
    <phoneticPr fontId="1" type="noConversion"/>
  </si>
  <si>
    <t>■ OS Level Backup</t>
    <phoneticPr fontId="1" type="noConversion"/>
  </si>
  <si>
    <t>백업 내용</t>
    <phoneticPr fontId="1" type="noConversion"/>
  </si>
  <si>
    <t>1차 백업</t>
    <phoneticPr fontId="1" type="noConversion"/>
  </si>
  <si>
    <t>2차백업</t>
    <phoneticPr fontId="1" type="noConversion"/>
  </si>
  <si>
    <t>백업스케줄러</t>
    <phoneticPr fontId="1" type="noConversion"/>
  </si>
  <si>
    <t>백업스크립트 위치</t>
    <phoneticPr fontId="1" type="noConversion"/>
  </si>
  <si>
    <t>백업위치</t>
    <phoneticPr fontId="1" type="noConversion"/>
  </si>
  <si>
    <t>백업주기</t>
    <phoneticPr fontId="1" type="noConversion"/>
  </si>
  <si>
    <t>보관기간</t>
    <phoneticPr fontId="1" type="noConversion"/>
  </si>
  <si>
    <t>백업주기</t>
    <phoneticPr fontId="1" type="noConversion"/>
  </si>
  <si>
    <t>보관기간</t>
    <phoneticPr fontId="1" type="noConversion"/>
  </si>
  <si>
    <t>ex) server-01</t>
    <phoneticPr fontId="1" type="noConversion"/>
  </si>
  <si>
    <t>웹 DB</t>
    <phoneticPr fontId="1" type="noConversion"/>
  </si>
  <si>
    <t>DB Log백업</t>
    <phoneticPr fontId="1" type="noConversion"/>
  </si>
  <si>
    <t>D:\MSSQL_BACKUP\01.Daily</t>
    <phoneticPr fontId="1" type="noConversion"/>
  </si>
  <si>
    <t>일1회 / 매일 03:00</t>
    <phoneticPr fontId="1" type="noConversion"/>
  </si>
  <si>
    <t>14일</t>
    <phoneticPr fontId="1" type="noConversion"/>
  </si>
  <si>
    <t>-</t>
    <phoneticPr fontId="1" type="noConversion"/>
  </si>
  <si>
    <t>SQL Server 백업 스케줄러</t>
    <phoneticPr fontId="1" type="noConversion"/>
  </si>
  <si>
    <t>DB_로그백업(전체).Subplan_1</t>
    <phoneticPr fontId="1" type="noConversion"/>
  </si>
  <si>
    <t>DB Full 백업(주요DB)
- Yoohookor
- YOOHOO
- MILLY</t>
    <phoneticPr fontId="1" type="noConversion"/>
  </si>
  <si>
    <t>D:\MSSQL_BACKUP\02.Weekly</t>
    <phoneticPr fontId="1" type="noConversion"/>
  </si>
  <si>
    <t>주1회 / 일요일 03:00</t>
    <phoneticPr fontId="1" type="noConversion"/>
  </si>
  <si>
    <t>30일</t>
    <phoneticPr fontId="1" type="noConversion"/>
  </si>
  <si>
    <t>DB_풀백업(매주,3개 DB).Subplan_1</t>
    <phoneticPr fontId="1" type="noConversion"/>
  </si>
  <si>
    <t>DB 전체 Full 백업</t>
    <phoneticPr fontId="1" type="noConversion"/>
  </si>
  <si>
    <t>D:\MSSQL_BACKUP\03.Monthly</t>
    <phoneticPr fontId="1" type="noConversion"/>
  </si>
  <si>
    <t>월1회 / 매월1일 03:00</t>
    <phoneticPr fontId="1" type="noConversion"/>
  </si>
  <si>
    <t>90일</t>
    <phoneticPr fontId="1" type="noConversion"/>
  </si>
  <si>
    <t>SQL Server 백업 스케줄러</t>
    <phoneticPr fontId="1" type="noConversion"/>
  </si>
  <si>
    <t>DB_풀백업(전체,매월).Subplan_1</t>
    <phoneticPr fontId="1" type="noConversion"/>
  </si>
  <si>
    <t>■ NAS Backup</t>
    <phoneticPr fontId="1" type="noConversion"/>
  </si>
  <si>
    <t>서버명</t>
    <phoneticPr fontId="1" type="noConversion"/>
  </si>
  <si>
    <t>보관주기</t>
    <phoneticPr fontId="1" type="noConversion"/>
  </si>
  <si>
    <t>nxxxx_NAS</t>
    <phoneticPr fontId="1" type="noConversion"/>
  </si>
  <si>
    <t>주1회 / 월요일 00:00</t>
    <phoneticPr fontId="1" type="noConversion"/>
  </si>
  <si>
    <t>최신 백업본 7개</t>
    <phoneticPr fontId="1" type="noConversion"/>
  </si>
  <si>
    <t>Hostname</t>
    <phoneticPr fontId="1" type="noConversion"/>
  </si>
  <si>
    <t>Hostname</t>
    <phoneticPr fontId="1" type="noConversion"/>
  </si>
  <si>
    <t>비공인IP</t>
    <phoneticPr fontId="1" type="noConversion"/>
  </si>
  <si>
    <t>공인IP</t>
    <phoneticPr fontId="1" type="noConversion"/>
  </si>
  <si>
    <t>IP</t>
    <phoneticPr fontId="1" type="noConversion"/>
  </si>
  <si>
    <t>대분류</t>
    <phoneticPr fontId="1" type="noConversion"/>
  </si>
  <si>
    <t>분류</t>
    <phoneticPr fontId="1" type="noConversion"/>
  </si>
  <si>
    <t>NAS볼륨 이름</t>
    <phoneticPr fontId="1" type="noConversion"/>
  </si>
  <si>
    <t>마운트 정보</t>
    <phoneticPr fontId="1" type="noConversion"/>
  </si>
  <si>
    <t>볼륨신청용량</t>
    <phoneticPr fontId="1" type="noConversion"/>
  </si>
  <si>
    <t>스냅샷 할당 용량
(스냅샷 사용량)</t>
    <phoneticPr fontId="1" type="noConversion"/>
  </si>
  <si>
    <t>볼륨 할당 용량
(볼륨 사용량)</t>
    <phoneticPr fontId="1" type="noConversion"/>
  </si>
  <si>
    <t>ZONE</t>
    <phoneticPr fontId="1" type="noConversion"/>
  </si>
  <si>
    <t>스냅샷 설정</t>
    <phoneticPr fontId="1" type="noConversion"/>
  </si>
  <si>
    <t>이벤트 설정</t>
    <phoneticPr fontId="1" type="noConversion"/>
  </si>
  <si>
    <t>10.250.53.85:/n2598480_ebslang</t>
    <phoneticPr fontId="1" type="noConversion"/>
  </si>
  <si>
    <t>n2598480_ebslang(5281542)</t>
    <phoneticPr fontId="1" type="noConversion"/>
  </si>
  <si>
    <t xml:space="preserve"> 500.0GB</t>
    <phoneticPr fontId="1" type="noConversion"/>
  </si>
  <si>
    <t xml:space="preserve"> 500.0GB(89.1GB)</t>
    <phoneticPr fontId="1" type="noConversion"/>
  </si>
  <si>
    <t xml:space="preserve"> 0B(0B)</t>
    <phoneticPr fontId="1" type="noConversion"/>
  </si>
  <si>
    <t>KR-2</t>
    <phoneticPr fontId="1" type="noConversion"/>
  </si>
  <si>
    <t xml:space="preserve"> NFS</t>
    <phoneticPr fontId="1" type="noConversion"/>
  </si>
  <si>
    <t>미설정</t>
    <phoneticPr fontId="1" type="noConversion"/>
  </si>
  <si>
    <t>미설정</t>
    <phoneticPr fontId="1" type="noConversion"/>
  </si>
  <si>
    <t>dev-lang | 10.41.167.125</t>
    <phoneticPr fontId="1" type="noConversion"/>
  </si>
  <si>
    <t>■ NACL</t>
    <phoneticPr fontId="1" type="noConversion"/>
  </si>
  <si>
    <t>VPC Peering 이름</t>
    <phoneticPr fontId="1" type="noConversion"/>
  </si>
  <si>
    <t>요청 VPC 이름</t>
    <phoneticPr fontId="1" type="noConversion"/>
  </si>
  <si>
    <t xml:space="preserve">요청 VPC IP주소범위 </t>
    <phoneticPr fontId="1" type="noConversion"/>
  </si>
  <si>
    <t>수락 VPC 이름</t>
    <phoneticPr fontId="1" type="noConversion"/>
  </si>
  <si>
    <t>수락 VPC IP 주소범위</t>
    <phoneticPr fontId="1" type="noConversion"/>
  </si>
  <si>
    <t>비고</t>
    <phoneticPr fontId="1" type="noConversion"/>
  </si>
  <si>
    <t>■ Route Table</t>
    <phoneticPr fontId="1" type="noConversion"/>
  </si>
  <si>
    <t>Route Table 이름</t>
    <phoneticPr fontId="1" type="noConversion"/>
  </si>
  <si>
    <t>연계 VPC</t>
    <phoneticPr fontId="1" type="noConversion"/>
  </si>
  <si>
    <t>Subnet 지원유형</t>
    <phoneticPr fontId="1" type="noConversion"/>
  </si>
  <si>
    <t>연관 Subnet</t>
    <phoneticPr fontId="1" type="noConversion"/>
  </si>
  <si>
    <t>목적지</t>
    <phoneticPr fontId="1" type="noConversion"/>
  </si>
  <si>
    <t>Target 유형</t>
    <phoneticPr fontId="1" type="noConversion"/>
  </si>
  <si>
    <t>Target 이름</t>
    <phoneticPr fontId="1" type="noConversion"/>
  </si>
  <si>
    <t>메모</t>
    <phoneticPr fontId="1" type="noConversion"/>
  </si>
  <si>
    <t>■ AS-IS 시스템 목록</t>
    <phoneticPr fontId="1" type="noConversion"/>
  </si>
  <si>
    <t>NO</t>
    <phoneticPr fontId="1" type="noConversion"/>
  </si>
  <si>
    <t>일반정보</t>
    <phoneticPr fontId="1" type="noConversion"/>
  </si>
  <si>
    <t>OS</t>
    <phoneticPr fontId="1" type="noConversion"/>
  </si>
  <si>
    <t>계정정보</t>
    <phoneticPr fontId="1" type="noConversion"/>
  </si>
  <si>
    <t>CPU</t>
    <phoneticPr fontId="6" type="noConversion"/>
  </si>
  <si>
    <t>Memory</t>
    <phoneticPr fontId="6" type="noConversion"/>
  </si>
  <si>
    <t>내장디스크</t>
    <phoneticPr fontId="6" type="noConversion"/>
  </si>
  <si>
    <t>클라우드
전환대상</t>
    <phoneticPr fontId="6" type="noConversion"/>
  </si>
  <si>
    <t>대표S/W</t>
    <phoneticPr fontId="6" type="noConversion"/>
  </si>
  <si>
    <t>버전</t>
    <phoneticPr fontId="6" type="noConversion"/>
  </si>
  <si>
    <t>비고</t>
    <phoneticPr fontId="6" type="noConversion"/>
  </si>
  <si>
    <t>대분류</t>
    <phoneticPr fontId="1" type="noConversion"/>
  </si>
  <si>
    <t>분류</t>
    <phoneticPr fontId="1" type="noConversion"/>
  </si>
  <si>
    <t>용도</t>
    <phoneticPr fontId="6" type="noConversion"/>
  </si>
  <si>
    <t>업무구분</t>
    <phoneticPr fontId="1" type="noConversion"/>
  </si>
  <si>
    <t>HostName</t>
    <phoneticPr fontId="1" type="noConversion"/>
  </si>
  <si>
    <t>IP</t>
    <phoneticPr fontId="6" type="noConversion"/>
  </si>
  <si>
    <t>모델명</t>
    <phoneticPr fontId="6" type="noConversion"/>
  </si>
  <si>
    <t>제조사</t>
    <phoneticPr fontId="6" type="noConversion"/>
  </si>
  <si>
    <t>대분류</t>
    <phoneticPr fontId="6" type="noConversion"/>
  </si>
  <si>
    <t>분류</t>
    <phoneticPr fontId="6" type="noConversion"/>
  </si>
  <si>
    <t>OS버전</t>
    <phoneticPr fontId="6" type="noConversion"/>
  </si>
  <si>
    <t>ID</t>
    <phoneticPr fontId="1" type="noConversion"/>
  </si>
  <si>
    <t>PW</t>
    <phoneticPr fontId="1" type="noConversion"/>
  </si>
  <si>
    <t>비고</t>
    <phoneticPr fontId="1" type="noConversion"/>
  </si>
  <si>
    <t>종류</t>
    <phoneticPr fontId="6" type="noConversion"/>
  </si>
  <si>
    <t>속도
(GHz)</t>
    <phoneticPr fontId="6" type="noConversion"/>
  </si>
  <si>
    <t>CORE수</t>
    <phoneticPr fontId="6" type="noConversion"/>
  </si>
  <si>
    <t>전체용량
(GB)</t>
    <phoneticPr fontId="6" type="noConversion"/>
  </si>
  <si>
    <t>디스크용량
(GB)</t>
    <phoneticPr fontId="6" type="noConversion"/>
  </si>
  <si>
    <t>디스크수
(EA)</t>
    <phoneticPr fontId="6" type="noConversion"/>
  </si>
  <si>
    <t>운영</t>
    <phoneticPr fontId="6" type="noConversion"/>
  </si>
  <si>
    <t>고교강의</t>
    <phoneticPr fontId="6" type="noConversion"/>
  </si>
  <si>
    <t>WEB</t>
    <phoneticPr fontId="6" type="noConversion"/>
  </si>
  <si>
    <t>WEB#01</t>
    <phoneticPr fontId="6" type="noConversion"/>
  </si>
  <si>
    <t>eisweb01</t>
  </si>
  <si>
    <t>219.240.13.191</t>
  </si>
  <si>
    <t>x9300</t>
    <phoneticPr fontId="6" type="noConversion"/>
  </si>
  <si>
    <t>HPE</t>
    <phoneticPr fontId="6" type="noConversion"/>
  </si>
  <si>
    <t>LINUX</t>
    <phoneticPr fontId="6" type="noConversion"/>
  </si>
  <si>
    <t>CentOS</t>
    <phoneticPr fontId="6" type="noConversion"/>
  </si>
  <si>
    <t>webtob4</t>
    <phoneticPr fontId="1" type="noConversion"/>
  </si>
  <si>
    <t>webtob4</t>
    <phoneticPr fontId="1" type="noConversion"/>
  </si>
  <si>
    <t>응용!1234</t>
    <phoneticPr fontId="1" type="noConversion"/>
  </si>
  <si>
    <t>증설!1</t>
  </si>
  <si>
    <t>Xeon X5560</t>
    <phoneticPr fontId="6" type="noConversion"/>
  </si>
  <si>
    <t>○</t>
    <phoneticPr fontId="6" type="noConversion"/>
  </si>
  <si>
    <t>WebtoB</t>
    <phoneticPr fontId="6" type="noConversion"/>
  </si>
  <si>
    <t>4.1.9.1</t>
    <phoneticPr fontId="6" type="noConversion"/>
  </si>
  <si>
    <t>WEB#02</t>
  </si>
  <si>
    <t>eisweb02</t>
  </si>
  <si>
    <t>219.240.13.192</t>
  </si>
  <si>
    <t>DL380 G6</t>
    <phoneticPr fontId="6" type="noConversion"/>
  </si>
  <si>
    <t>LINUX</t>
    <phoneticPr fontId="6" type="noConversion"/>
  </si>
  <si>
    <t>4.1.9.1</t>
    <phoneticPr fontId="6" type="noConversion"/>
  </si>
  <si>
    <t>WEB#03</t>
  </si>
  <si>
    <t>eisweb03</t>
  </si>
  <si>
    <t>219.240.13.193</t>
  </si>
  <si>
    <t>WEB#04</t>
  </si>
  <si>
    <t>eisweb04</t>
  </si>
  <si>
    <t>219.240.13.194</t>
  </si>
  <si>
    <t>DL360 G7</t>
    <phoneticPr fontId="6" type="noConversion"/>
  </si>
  <si>
    <t>Xeon E5506</t>
    <phoneticPr fontId="6" type="noConversion"/>
  </si>
  <si>
    <t>운영</t>
    <phoneticPr fontId="6" type="noConversion"/>
  </si>
  <si>
    <t>WEB#05</t>
  </si>
  <si>
    <t>eisweb05</t>
  </si>
  <si>
    <t>219.240.13.195</t>
  </si>
  <si>
    <t>WEB#06</t>
  </si>
  <si>
    <t>eisweb06</t>
  </si>
  <si>
    <t>219.240.13.196</t>
  </si>
  <si>
    <t>WEB#07</t>
  </si>
  <si>
    <t>eisweb07</t>
  </si>
  <si>
    <t>219.240.13.197</t>
  </si>
  <si>
    <t>DL20 G9</t>
    <phoneticPr fontId="6" type="noConversion"/>
  </si>
  <si>
    <t>HPE</t>
    <phoneticPr fontId="6" type="noConversion"/>
  </si>
  <si>
    <t>LINUX</t>
    <phoneticPr fontId="6" type="noConversion"/>
  </si>
  <si>
    <t>webtob4</t>
    <phoneticPr fontId="1" type="noConversion"/>
  </si>
  <si>
    <t>WEB#08</t>
  </si>
  <si>
    <t>eisweb08</t>
  </si>
  <si>
    <t>219.240.13.198</t>
  </si>
  <si>
    <t>DL20 G9</t>
    <phoneticPr fontId="6" type="noConversion"/>
  </si>
  <si>
    <t>CentOS</t>
    <phoneticPr fontId="6" type="noConversion"/>
  </si>
  <si>
    <t>○</t>
    <phoneticPr fontId="6" type="noConversion"/>
  </si>
  <si>
    <t>WEB#09</t>
  </si>
  <si>
    <t>eisweb09</t>
  </si>
  <si>
    <t>219.240.13.199</t>
  </si>
  <si>
    <t>DL20 G9</t>
    <phoneticPr fontId="6" type="noConversion"/>
  </si>
  <si>
    <t>Xeon E5506</t>
    <phoneticPr fontId="6" type="noConversion"/>
  </si>
  <si>
    <t>Image</t>
    <phoneticPr fontId="6" type="noConversion"/>
  </si>
  <si>
    <t>Image WEB#01</t>
    <phoneticPr fontId="6" type="noConversion"/>
  </si>
  <si>
    <t>eisimg01</t>
  </si>
  <si>
    <t>219.240.13.180</t>
    <phoneticPr fontId="1" type="noConversion"/>
  </si>
  <si>
    <t>응용!1234</t>
    <phoneticPr fontId="1" type="noConversion"/>
  </si>
  <si>
    <t>Xeon E5620</t>
    <phoneticPr fontId="6" type="noConversion"/>
  </si>
  <si>
    <t>○</t>
    <phoneticPr fontId="6" type="noConversion"/>
  </si>
  <si>
    <t>Image WEB#02</t>
  </si>
  <si>
    <t>eisimg02</t>
  </si>
  <si>
    <t>219.240.13.216</t>
  </si>
  <si>
    <t>DL360 G7</t>
    <phoneticPr fontId="6" type="noConversion"/>
  </si>
  <si>
    <t>Xeon E5630</t>
    <phoneticPr fontId="6" type="noConversion"/>
  </si>
  <si>
    <t>고교강의</t>
    <phoneticPr fontId="6" type="noConversion"/>
  </si>
  <si>
    <t>Image WEB#03</t>
  </si>
  <si>
    <t>eisimg03</t>
  </si>
  <si>
    <t>219.240.13.217</t>
  </si>
  <si>
    <t>응용!1234</t>
    <phoneticPr fontId="1" type="noConversion"/>
  </si>
  <si>
    <t>Xeon E3-1220</t>
    <phoneticPr fontId="6" type="noConversion"/>
  </si>
  <si>
    <t>Image WEB#04</t>
  </si>
  <si>
    <t>eisimg04</t>
  </si>
  <si>
    <t>219.240.13.218</t>
  </si>
  <si>
    <t>Xeon E3-1220</t>
    <phoneticPr fontId="6" type="noConversion"/>
  </si>
  <si>
    <t>Image WEB#05</t>
  </si>
  <si>
    <t>eisimg05</t>
  </si>
  <si>
    <t>219.240.13.221</t>
  </si>
  <si>
    <t>Xeon E5530</t>
    <phoneticPr fontId="6" type="noConversion"/>
  </si>
  <si>
    <t>WebtoB</t>
    <phoneticPr fontId="6" type="noConversion"/>
  </si>
  <si>
    <t>4.1.9.1</t>
    <phoneticPr fontId="6" type="noConversion"/>
  </si>
  <si>
    <t>Image</t>
    <phoneticPr fontId="6" type="noConversion"/>
  </si>
  <si>
    <t>Image WEB#06</t>
  </si>
  <si>
    <t>eisimg06</t>
  </si>
  <si>
    <t>219.240.13.222</t>
  </si>
  <si>
    <t>Xeon E5530</t>
    <phoneticPr fontId="6" type="noConversion"/>
  </si>
  <si>
    <t>Image WEB#07</t>
  </si>
  <si>
    <t>eisimg07</t>
    <phoneticPr fontId="6" type="noConversion"/>
  </si>
  <si>
    <t>219.240.13.223</t>
  </si>
  <si>
    <t>○</t>
    <phoneticPr fontId="6" type="noConversion"/>
  </si>
  <si>
    <t>EMS</t>
    <phoneticPr fontId="6" type="noConversion"/>
  </si>
  <si>
    <t>EMS</t>
    <phoneticPr fontId="6" type="noConversion"/>
  </si>
  <si>
    <t>ecsems04</t>
  </si>
  <si>
    <t>1.226.49.44</t>
  </si>
  <si>
    <t>DL380 G6</t>
    <phoneticPr fontId="6" type="noConversion"/>
  </si>
  <si>
    <t>CentOS</t>
    <phoneticPr fontId="6" type="noConversion"/>
  </si>
  <si>
    <t>ecsems</t>
    <phoneticPr fontId="1" type="noConversion"/>
  </si>
  <si>
    <t>netpion12! / 임시!1234</t>
    <phoneticPr fontId="1" type="noConversion"/>
  </si>
  <si>
    <t>-</t>
    <phoneticPr fontId="6" type="noConversion"/>
  </si>
  <si>
    <t>Weblog</t>
    <phoneticPr fontId="6" type="noConversion"/>
  </si>
  <si>
    <t>WEB Log</t>
    <phoneticPr fontId="6" type="noConversion"/>
  </si>
  <si>
    <t>eisanwlog01</t>
  </si>
  <si>
    <t>219.240.13.152</t>
  </si>
  <si>
    <t>DL360 G6</t>
    <phoneticPr fontId="6" type="noConversion"/>
  </si>
  <si>
    <t>ebsadm</t>
  </si>
  <si>
    <t>임시!1234</t>
  </si>
  <si>
    <t>ace counter</t>
  </si>
  <si>
    <t>-</t>
    <phoneticPr fontId="6" type="noConversion"/>
  </si>
  <si>
    <t>Weblog</t>
    <phoneticPr fontId="6" type="noConversion"/>
  </si>
  <si>
    <t>WEB Log DB</t>
    <phoneticPr fontId="6" type="noConversion"/>
  </si>
  <si>
    <t>eiscowlog01</t>
  </si>
  <si>
    <t>219.240.13.153</t>
  </si>
  <si>
    <t>Push발송</t>
    <phoneticPr fontId="6" type="noConversion"/>
  </si>
  <si>
    <t>PMS#01</t>
    <phoneticPr fontId="6" type="noConversion"/>
  </si>
  <si>
    <t>eispms03</t>
    <phoneticPr fontId="6" type="noConversion"/>
  </si>
  <si>
    <t>219.240.13.233</t>
  </si>
  <si>
    <t>pms</t>
  </si>
  <si>
    <t>???</t>
  </si>
  <si>
    <t>Push발송</t>
    <phoneticPr fontId="6" type="noConversion"/>
  </si>
  <si>
    <t>PMS#02</t>
  </si>
  <si>
    <t>eispms04</t>
    <phoneticPr fontId="6" type="noConversion"/>
  </si>
  <si>
    <t>219.240.13.234</t>
  </si>
  <si>
    <t>DL380 G6</t>
    <phoneticPr fontId="6" type="noConversion"/>
  </si>
  <si>
    <t>MME</t>
    <phoneticPr fontId="6" type="noConversion"/>
  </si>
  <si>
    <t>콘텐츠 메타추출 서버</t>
    <phoneticPr fontId="6" type="noConversion"/>
  </si>
  <si>
    <t>eismme01</t>
    <phoneticPr fontId="6" type="noConversion"/>
  </si>
  <si>
    <t>219.240.13.236</t>
  </si>
  <si>
    <t>mme</t>
  </si>
  <si>
    <t>Xeon E5620</t>
    <phoneticPr fontId="6" type="noConversion"/>
  </si>
  <si>
    <t>DB</t>
    <phoneticPr fontId="6" type="noConversion"/>
  </si>
  <si>
    <t xml:space="preserve">고교강의메인DB#01  </t>
    <phoneticPr fontId="6" type="noConversion"/>
  </si>
  <si>
    <t>ebsprodb01</t>
  </si>
  <si>
    <t>192.168.10.11</t>
    <phoneticPr fontId="6" type="noConversion"/>
  </si>
  <si>
    <t>P770</t>
    <phoneticPr fontId="6" type="noConversion"/>
  </si>
  <si>
    <t>IBM</t>
    <phoneticPr fontId="6" type="noConversion"/>
  </si>
  <si>
    <t>UNIX</t>
    <phoneticPr fontId="6" type="noConversion"/>
  </si>
  <si>
    <t>AIX</t>
    <phoneticPr fontId="6" type="noConversion"/>
  </si>
  <si>
    <t>효준차장</t>
  </si>
  <si>
    <t>메인 10g</t>
  </si>
  <si>
    <t>POWER7</t>
    <phoneticPr fontId="6" type="noConversion"/>
  </si>
  <si>
    <t>Oracle RAC</t>
    <phoneticPr fontId="6" type="noConversion"/>
  </si>
  <si>
    <t>10.2.0.4.0</t>
    <phoneticPr fontId="6" type="noConversion"/>
  </si>
  <si>
    <t xml:space="preserve">고교강의메인DB#02 </t>
    <phoneticPr fontId="6" type="noConversion"/>
  </si>
  <si>
    <t>ebsprodb02</t>
  </si>
  <si>
    <t>192.168.10.12</t>
    <phoneticPr fontId="6" type="noConversion"/>
  </si>
  <si>
    <t>P770</t>
    <phoneticPr fontId="6" type="noConversion"/>
  </si>
  <si>
    <t>IBM</t>
    <phoneticPr fontId="6" type="noConversion"/>
  </si>
  <si>
    <t>UNIX</t>
    <phoneticPr fontId="6" type="noConversion"/>
  </si>
  <si>
    <t>DB</t>
    <phoneticPr fontId="6" type="noConversion"/>
  </si>
  <si>
    <t>진단코칭DB#1(차세대DB)</t>
    <phoneticPr fontId="6" type="noConversion"/>
  </si>
  <si>
    <t>eisndb01</t>
  </si>
  <si>
    <t>192.168.10.61</t>
    <phoneticPr fontId="6" type="noConversion"/>
  </si>
  <si>
    <t>AIX</t>
    <phoneticPr fontId="6" type="noConversion"/>
  </si>
  <si>
    <t>진단코칭 11g</t>
  </si>
  <si>
    <t>11.2.0.3.0</t>
    <phoneticPr fontId="6" type="noConversion"/>
  </si>
  <si>
    <t>진단코칭DB#2(차세대DB)</t>
    <phoneticPr fontId="6" type="noConversion"/>
  </si>
  <si>
    <t>eisndb02</t>
  </si>
  <si>
    <t>192.168.10.71</t>
    <phoneticPr fontId="6" type="noConversion"/>
  </si>
  <si>
    <t>Oracle RAC</t>
    <phoneticPr fontId="6" type="noConversion"/>
  </si>
  <si>
    <t>11.2.0.3.0</t>
    <phoneticPr fontId="6" type="noConversion"/>
  </si>
  <si>
    <t>WAS</t>
    <phoneticPr fontId="6" type="noConversion"/>
  </si>
  <si>
    <t>WAS#01</t>
    <phoneticPr fontId="6" type="noConversion"/>
  </si>
  <si>
    <t>eiswas01</t>
  </si>
  <si>
    <t>219.240.12.91</t>
  </si>
  <si>
    <t>DL380 G9</t>
    <phoneticPr fontId="6" type="noConversion"/>
  </si>
  <si>
    <t>jeus6 / jeus6n</t>
  </si>
  <si>
    <t>Xeon E5-2640</t>
    <phoneticPr fontId="6" type="noConversion"/>
  </si>
  <si>
    <t>Jeus</t>
    <phoneticPr fontId="6" type="noConversion"/>
  </si>
  <si>
    <t>6.0.0.9</t>
    <phoneticPr fontId="6" type="noConversion"/>
  </si>
  <si>
    <t>WAS</t>
    <phoneticPr fontId="6" type="noConversion"/>
  </si>
  <si>
    <t>WAS#02</t>
  </si>
  <si>
    <t>eiswas02</t>
  </si>
  <si>
    <t>219.240.12.92</t>
  </si>
  <si>
    <t>Xeon E5-2640</t>
    <phoneticPr fontId="6" type="noConversion"/>
  </si>
  <si>
    <t>WAS#03</t>
  </si>
  <si>
    <t>eiswas03</t>
  </si>
  <si>
    <t>219.240.12.93</t>
  </si>
  <si>
    <t>DL380 G9</t>
    <phoneticPr fontId="6" type="noConversion"/>
  </si>
  <si>
    <t>Jeus</t>
    <phoneticPr fontId="6" type="noConversion"/>
  </si>
  <si>
    <t>6.0.0.9</t>
    <phoneticPr fontId="6" type="noConversion"/>
  </si>
  <si>
    <t>WAS#04</t>
  </si>
  <si>
    <t>eiswas04</t>
  </si>
  <si>
    <t>219.240.12.94</t>
  </si>
  <si>
    <t>WAS#05</t>
  </si>
  <si>
    <t>eiswas05</t>
  </si>
  <si>
    <t>219.240.12.95</t>
  </si>
  <si>
    <t>WAS#06</t>
  </si>
  <si>
    <t>eiswas06</t>
  </si>
  <si>
    <t>219.240.12.96</t>
  </si>
  <si>
    <t>WAS#07</t>
  </si>
  <si>
    <t>eiswas07</t>
  </si>
  <si>
    <t>219.240.12.97</t>
  </si>
  <si>
    <t>WAS#08</t>
  </si>
  <si>
    <t>eiswas08</t>
  </si>
  <si>
    <t>219.240.12.98</t>
  </si>
  <si>
    <t>검색</t>
    <phoneticPr fontId="6" type="noConversion"/>
  </si>
  <si>
    <t>검색#3</t>
    <phoneticPr fontId="6" type="noConversion"/>
  </si>
  <si>
    <t>eissrc03</t>
  </si>
  <si>
    <t>192.168.13.13</t>
  </si>
  <si>
    <t>LINUX</t>
    <phoneticPr fontId="6" type="noConversion"/>
  </si>
  <si>
    <t>SF-1</t>
    <phoneticPr fontId="6" type="noConversion"/>
  </si>
  <si>
    <t>검색</t>
    <phoneticPr fontId="6" type="noConversion"/>
  </si>
  <si>
    <t>검색#4</t>
    <phoneticPr fontId="6" type="noConversion"/>
  </si>
  <si>
    <t>eissrc04</t>
  </si>
  <si>
    <t>192.168.13.14</t>
  </si>
  <si>
    <t>OMC</t>
    <phoneticPr fontId="6" type="noConversion"/>
  </si>
  <si>
    <t>시스템 모니터링</t>
    <phoneticPr fontId="6" type="noConversion"/>
  </si>
  <si>
    <t>ecsomc01</t>
    <phoneticPr fontId="6" type="noConversion"/>
  </si>
  <si>
    <t>RHEL</t>
    <phoneticPr fontId="6" type="noConversion"/>
  </si>
  <si>
    <t>Xeon E5-2695</t>
    <phoneticPr fontId="6" type="noConversion"/>
  </si>
  <si>
    <t>X</t>
    <phoneticPr fontId="6" type="noConversion"/>
  </si>
  <si>
    <t>클라우드 상세 모니터링 적용</t>
    <phoneticPr fontId="6" type="noConversion"/>
  </si>
  <si>
    <t>OMC</t>
    <phoneticPr fontId="6" type="noConversion"/>
  </si>
  <si>
    <t>ecsomc02</t>
  </si>
  <si>
    <t>Xeon E5-2695</t>
    <phoneticPr fontId="6" type="noConversion"/>
  </si>
  <si>
    <t>APM</t>
    <phoneticPr fontId="6" type="noConversion"/>
  </si>
  <si>
    <t>Jennifer</t>
    <phoneticPr fontId="6" type="noConversion"/>
  </si>
  <si>
    <t>eisapm01</t>
  </si>
  <si>
    <t>219.240.12.62</t>
  </si>
  <si>
    <t>jennifer</t>
  </si>
  <si>
    <t>Jennifer</t>
    <phoneticPr fontId="6" type="noConversion"/>
  </si>
  <si>
    <t>Staging</t>
    <phoneticPr fontId="6" type="noConversion"/>
  </si>
  <si>
    <t>Staging WAS</t>
    <phoneticPr fontId="6" type="noConversion"/>
  </si>
  <si>
    <t>eisstg01</t>
    <phoneticPr fontId="6" type="noConversion"/>
  </si>
  <si>
    <t>219.240.12.82</t>
  </si>
  <si>
    <t>jeus6 / jeus6n
webtob</t>
  </si>
  <si>
    <t>응용!1234
증설!1</t>
  </si>
  <si>
    <t>인공지능Danchoo 서비스</t>
    <phoneticPr fontId="6" type="noConversion"/>
  </si>
  <si>
    <t>I/F Server #01</t>
    <phoneticPr fontId="6" type="noConversion"/>
  </si>
  <si>
    <t>eisif01</t>
  </si>
  <si>
    <t>219.240.13.176</t>
  </si>
  <si>
    <t>openquery</t>
  </si>
  <si>
    <t>ibricks0704!</t>
    <phoneticPr fontId="1" type="noConversion"/>
  </si>
  <si>
    <t>ibricks0704!</t>
    <phoneticPr fontId="1" type="noConversion"/>
  </si>
  <si>
    <t>인공지능Danchoo 서비스</t>
    <phoneticPr fontId="6" type="noConversion"/>
  </si>
  <si>
    <t>eisif02</t>
  </si>
  <si>
    <t>219.240.13.177</t>
  </si>
  <si>
    <t>MessageQueue #01</t>
    <phoneticPr fontId="6" type="noConversion"/>
  </si>
  <si>
    <t>eismq01</t>
  </si>
  <si>
    <t>219.240.13.162</t>
  </si>
  <si>
    <t>eismq02</t>
  </si>
  <si>
    <t>219.240.13.163</t>
  </si>
  <si>
    <t>머신러닝 #01</t>
    <phoneticPr fontId="6" type="noConversion"/>
  </si>
  <si>
    <t>eismla01</t>
    <phoneticPr fontId="6" type="noConversion"/>
  </si>
  <si>
    <t>192.168.13.41</t>
    <phoneticPr fontId="6" type="noConversion"/>
  </si>
  <si>
    <t>Xeon E5-2697</t>
    <phoneticPr fontId="6" type="noConversion"/>
  </si>
  <si>
    <t>고교강의</t>
    <phoneticPr fontId="6" type="noConversion"/>
  </si>
  <si>
    <t>머신러닝 #02</t>
  </si>
  <si>
    <t>eismla02</t>
    <phoneticPr fontId="6" type="noConversion"/>
  </si>
  <si>
    <t>192.168.13.42</t>
    <phoneticPr fontId="6" type="noConversion"/>
  </si>
  <si>
    <t>머신러닝 #03</t>
    <phoneticPr fontId="6" type="noConversion"/>
  </si>
  <si>
    <t>eismla03</t>
  </si>
  <si>
    <t>192.168.13.43</t>
  </si>
  <si>
    <t>운영</t>
    <phoneticPr fontId="6" type="noConversion"/>
  </si>
  <si>
    <t>머신러닝 #04</t>
    <phoneticPr fontId="6" type="noConversion"/>
  </si>
  <si>
    <t>eismla04</t>
  </si>
  <si>
    <t>192.168.13.44</t>
  </si>
  <si>
    <t>DL380 G9</t>
    <phoneticPr fontId="6" type="noConversion"/>
  </si>
  <si>
    <t>머신러닝 #05</t>
    <phoneticPr fontId="6" type="noConversion"/>
  </si>
  <si>
    <t>eismla05</t>
  </si>
  <si>
    <t>192.168.13.45</t>
  </si>
  <si>
    <t>Xeon E3-1220</t>
    <phoneticPr fontId="6" type="noConversion"/>
  </si>
  <si>
    <t>문항 이미지 검색</t>
    <phoneticPr fontId="6" type="noConversion"/>
  </si>
  <si>
    <t>문항 이미지 검색(WEB)</t>
    <phoneticPr fontId="6" type="noConversion"/>
  </si>
  <si>
    <t>eisweb10</t>
  </si>
  <si>
    <t>219.240.13.160</t>
  </si>
  <si>
    <t>webtob</t>
  </si>
  <si>
    <t>4.1.9.1</t>
    <phoneticPr fontId="6" type="noConversion"/>
  </si>
  <si>
    <t>문항 이미지 검색</t>
    <phoneticPr fontId="6" type="noConversion"/>
  </si>
  <si>
    <t>eisweb11</t>
  </si>
  <si>
    <t>219.240.13.161</t>
  </si>
  <si>
    <t>이미지 패턴 매칭 검색#1</t>
    <phoneticPr fontId="6" type="noConversion"/>
  </si>
  <si>
    <t>eisvision01</t>
    <phoneticPr fontId="6" type="noConversion"/>
  </si>
  <si>
    <t>192.168.12.31</t>
    <phoneticPr fontId="6" type="noConversion"/>
  </si>
  <si>
    <t>DL360 G9</t>
    <phoneticPr fontId="6" type="noConversion"/>
  </si>
  <si>
    <t>ibricks</t>
    <phoneticPr fontId="1" type="noConversion"/>
  </si>
  <si>
    <t>Xeon E5-2620</t>
    <phoneticPr fontId="6" type="noConversion"/>
  </si>
  <si>
    <t>문항 이미지 검색</t>
    <phoneticPr fontId="6" type="noConversion"/>
  </si>
  <si>
    <t>이미지 패턴 매칭 검색#2</t>
    <phoneticPr fontId="6" type="noConversion"/>
  </si>
  <si>
    <t>eisvision02</t>
    <phoneticPr fontId="6" type="noConversion"/>
  </si>
  <si>
    <t>192.168.12.32</t>
    <phoneticPr fontId="6" type="noConversion"/>
  </si>
  <si>
    <t>ibricks</t>
    <phoneticPr fontId="1" type="noConversion"/>
  </si>
  <si>
    <t>ibricks0704!</t>
    <phoneticPr fontId="1" type="noConversion"/>
  </si>
  <si>
    <t>Xeon E5-2697</t>
    <phoneticPr fontId="6" type="noConversion"/>
  </si>
  <si>
    <t>-</t>
    <phoneticPr fontId="6" type="noConversion"/>
  </si>
  <si>
    <t>문항 이미지 검색 OCR</t>
    <phoneticPr fontId="6" type="noConversion"/>
  </si>
  <si>
    <t>eisocr01</t>
  </si>
  <si>
    <t>192.168.12.21</t>
  </si>
  <si>
    <t>WIN</t>
    <phoneticPr fontId="6" type="noConversion"/>
  </si>
  <si>
    <t>Window</t>
    <phoneticPr fontId="6" type="noConversion"/>
  </si>
  <si>
    <t>2016 STD x64</t>
    <phoneticPr fontId="6" type="noConversion"/>
  </si>
  <si>
    <t>ebs-ocr</t>
  </si>
  <si>
    <t>디드레@2</t>
    <phoneticPr fontId="1" type="noConversion"/>
  </si>
  <si>
    <t>RDP 접속(윈도우서버)</t>
  </si>
  <si>
    <t>eisocr02</t>
  </si>
  <si>
    <t>192.168.12.22</t>
  </si>
  <si>
    <t>디드레+1</t>
    <phoneticPr fontId="1" type="noConversion"/>
  </si>
  <si>
    <t>○</t>
    <phoneticPr fontId="6" type="noConversion"/>
  </si>
  <si>
    <t>Live Class</t>
    <phoneticPr fontId="6" type="noConversion"/>
  </si>
  <si>
    <t>수능 Live Class</t>
    <phoneticPr fontId="6" type="noConversion"/>
  </si>
  <si>
    <t>eislive01</t>
  </si>
  <si>
    <t>219.240.12.223</t>
  </si>
  <si>
    <t>DL380 G6</t>
    <phoneticPr fontId="6" type="noConversion"/>
  </si>
  <si>
    <t>lcadm</t>
  </si>
  <si>
    <t>에르나^1</t>
  </si>
  <si>
    <t>운영</t>
    <phoneticPr fontId="6" type="noConversion"/>
  </si>
  <si>
    <t>고교강의</t>
    <phoneticPr fontId="6" type="noConversion"/>
  </si>
  <si>
    <t>Live Class</t>
    <phoneticPr fontId="6" type="noConversion"/>
  </si>
  <si>
    <t>eislive02</t>
  </si>
  <si>
    <t>219.240.12.224</t>
  </si>
  <si>
    <t>HPE</t>
    <phoneticPr fontId="6" type="noConversion"/>
  </si>
  <si>
    <t>2008 STD x64</t>
    <phoneticPr fontId="6" type="noConversion"/>
  </si>
  <si>
    <t>에르나+9</t>
  </si>
  <si>
    <t>메인</t>
    <phoneticPr fontId="6" type="noConversion"/>
  </si>
  <si>
    <t>WEB</t>
    <phoneticPr fontId="6" type="noConversion"/>
  </si>
  <si>
    <t>WEB</t>
    <phoneticPr fontId="6" type="noConversion"/>
  </si>
  <si>
    <t>ensweb04</t>
  </si>
  <si>
    <t>1.234.74.13</t>
  </si>
  <si>
    <t>webtob4</t>
    <phoneticPr fontId="1" type="noConversion"/>
  </si>
  <si>
    <t>응용!1</t>
    <phoneticPr fontId="1" type="noConversion"/>
  </si>
  <si>
    <t>응용!1</t>
    <phoneticPr fontId="1" type="noConversion"/>
  </si>
  <si>
    <t>Xeon X5560</t>
    <phoneticPr fontId="6" type="noConversion"/>
  </si>
  <si>
    <t>메인</t>
    <phoneticPr fontId="6" type="noConversion"/>
  </si>
  <si>
    <t>WEB</t>
    <phoneticPr fontId="6" type="noConversion"/>
  </si>
  <si>
    <t>WEB</t>
    <phoneticPr fontId="6" type="noConversion"/>
  </si>
  <si>
    <t>ensweb05</t>
  </si>
  <si>
    <t>1.234.74.18</t>
  </si>
  <si>
    <t>DL380 G6</t>
    <phoneticPr fontId="6" type="noConversion"/>
  </si>
  <si>
    <t>HPE</t>
    <phoneticPr fontId="6" type="noConversion"/>
  </si>
  <si>
    <t>webtob4</t>
    <phoneticPr fontId="1" type="noConversion"/>
  </si>
  <si>
    <t>Xeon X5560</t>
    <phoneticPr fontId="6" type="noConversion"/>
  </si>
  <si>
    <t>WebtoB</t>
    <phoneticPr fontId="6" type="noConversion"/>
  </si>
  <si>
    <t>4.1.9.1</t>
    <phoneticPr fontId="6" type="noConversion"/>
  </si>
  <si>
    <t>메인</t>
    <phoneticPr fontId="6" type="noConversion"/>
  </si>
  <si>
    <t>ensweb10</t>
  </si>
  <si>
    <t>1.234.74.45</t>
  </si>
  <si>
    <t>Xeon E5530</t>
    <phoneticPr fontId="6" type="noConversion"/>
  </si>
  <si>
    <t>ensweb11</t>
  </si>
  <si>
    <t>1.234.74.46</t>
  </si>
  <si>
    <t>DL380 G6</t>
    <phoneticPr fontId="6" type="noConversion"/>
  </si>
  <si>
    <t>WebtoB</t>
    <phoneticPr fontId="6" type="noConversion"/>
  </si>
  <si>
    <t>ensweb12</t>
  </si>
  <si>
    <t>1.234.74.47</t>
  </si>
  <si>
    <t>CentOS</t>
    <phoneticPr fontId="6" type="noConversion"/>
  </si>
  <si>
    <t>응용!1</t>
    <phoneticPr fontId="1" type="noConversion"/>
  </si>
  <si>
    <t>WebtoB</t>
    <phoneticPr fontId="6" type="noConversion"/>
  </si>
  <si>
    <t>메인</t>
    <phoneticPr fontId="6" type="noConversion"/>
  </si>
  <si>
    <t>WEB</t>
    <phoneticPr fontId="6" type="noConversion"/>
  </si>
  <si>
    <t>ensweb13</t>
    <phoneticPr fontId="6" type="noConversion"/>
  </si>
  <si>
    <t>1.234.74.48</t>
  </si>
  <si>
    <t>CentOS</t>
    <phoneticPr fontId="6" type="noConversion"/>
  </si>
  <si>
    <t>WebtoB</t>
    <phoneticPr fontId="6" type="noConversion"/>
  </si>
  <si>
    <t>검색WEB</t>
    <phoneticPr fontId="6" type="noConversion"/>
  </si>
  <si>
    <t>ensweb14</t>
  </si>
  <si>
    <t>1.234.74.14</t>
  </si>
  <si>
    <t>DL380 G5</t>
    <phoneticPr fontId="6" type="noConversion"/>
  </si>
  <si>
    <t>Xeon 5160</t>
    <phoneticPr fontId="6" type="noConversion"/>
  </si>
  <si>
    <t>검색WEB</t>
    <phoneticPr fontId="6" type="noConversion"/>
  </si>
  <si>
    <t>ensweb15</t>
  </si>
  <si>
    <t>1.234.74.15</t>
  </si>
  <si>
    <t>DL320 G6</t>
    <phoneticPr fontId="6" type="noConversion"/>
  </si>
  <si>
    <t>Xeon E5504</t>
    <phoneticPr fontId="6" type="noConversion"/>
  </si>
  <si>
    <t>IMAGE</t>
    <phoneticPr fontId="6" type="noConversion"/>
  </si>
  <si>
    <t>IMAGE WEB</t>
    <phoneticPr fontId="6" type="noConversion"/>
  </si>
  <si>
    <t>ensimg03</t>
  </si>
  <si>
    <t>1.234.74.31</t>
  </si>
  <si>
    <t>webtob4</t>
    <phoneticPr fontId="1" type="noConversion"/>
  </si>
  <si>
    <t>응용!1</t>
    <phoneticPr fontId="1" type="noConversion"/>
  </si>
  <si>
    <t>○</t>
    <phoneticPr fontId="6" type="noConversion"/>
  </si>
  <si>
    <t>IMAGE</t>
    <phoneticPr fontId="6" type="noConversion"/>
  </si>
  <si>
    <t>ensimg04</t>
  </si>
  <si>
    <t>1.234.74.32</t>
  </si>
  <si>
    <t>운영</t>
    <phoneticPr fontId="6" type="noConversion"/>
  </si>
  <si>
    <t>IMAGE</t>
    <phoneticPr fontId="6" type="noConversion"/>
  </si>
  <si>
    <t>ensimg07</t>
  </si>
  <si>
    <t>1.234.74.55</t>
  </si>
  <si>
    <t>DL320 G6</t>
    <phoneticPr fontId="6" type="noConversion"/>
  </si>
  <si>
    <t>HPE</t>
    <phoneticPr fontId="6" type="noConversion"/>
  </si>
  <si>
    <t>Xeon E5504</t>
    <phoneticPr fontId="6" type="noConversion"/>
  </si>
  <si>
    <t>ensimg08</t>
  </si>
  <si>
    <t>1.234.74.28</t>
  </si>
  <si>
    <t>CentOS</t>
    <phoneticPr fontId="6" type="noConversion"/>
  </si>
  <si>
    <t>ensimg09</t>
  </si>
  <si>
    <t>1.234.74.29</t>
  </si>
  <si>
    <t>DL320 G6</t>
    <phoneticPr fontId="6" type="noConversion"/>
  </si>
  <si>
    <t>Xeon E5504</t>
    <phoneticPr fontId="6" type="noConversion"/>
  </si>
  <si>
    <t>Weblog</t>
    <phoneticPr fontId="6" type="noConversion"/>
  </si>
  <si>
    <t>웹로그</t>
    <phoneticPr fontId="6" type="noConversion"/>
  </si>
  <si>
    <t>ensanwlog01</t>
  </si>
  <si>
    <t>1.234.74.62</t>
  </si>
  <si>
    <t>DL360 G6</t>
    <phoneticPr fontId="6" type="noConversion"/>
  </si>
  <si>
    <t>-</t>
    <phoneticPr fontId="6" type="noConversion"/>
  </si>
  <si>
    <t>메인</t>
    <phoneticPr fontId="6" type="noConversion"/>
  </si>
  <si>
    <t>웹로그</t>
    <phoneticPr fontId="6" type="noConversion"/>
  </si>
  <si>
    <t>enscowlog01</t>
  </si>
  <si>
    <t>1.234.74.61</t>
  </si>
  <si>
    <t>CentOS</t>
    <phoneticPr fontId="6" type="noConversion"/>
  </si>
  <si>
    <t>-</t>
    <phoneticPr fontId="6" type="noConversion"/>
  </si>
  <si>
    <t>메인</t>
    <phoneticPr fontId="6" type="noConversion"/>
  </si>
  <si>
    <t>개인화 추천 서비스</t>
    <phoneticPr fontId="6" type="noConversion"/>
  </si>
  <si>
    <t>개인화 분석(분석/AP)</t>
    <phoneticPr fontId="6" type="noConversion"/>
  </si>
  <si>
    <t>enspoc01</t>
    <phoneticPr fontId="6" type="noConversion"/>
  </si>
  <si>
    <t>192.168.240.31</t>
    <phoneticPr fontId="6" type="noConversion"/>
  </si>
  <si>
    <t>DL 380 G9</t>
    <phoneticPr fontId="6" type="noConversion"/>
  </si>
  <si>
    <t>Xtractor</t>
    <phoneticPr fontId="6" type="noConversion"/>
  </si>
  <si>
    <t>개인화 운영(수집/WEB)</t>
    <phoneticPr fontId="6" type="noConversion"/>
  </si>
  <si>
    <t>ensrecom01</t>
  </si>
  <si>
    <t>192.168.240.32</t>
  </si>
  <si>
    <t>DL 20 G9</t>
    <phoneticPr fontId="6" type="noConversion"/>
  </si>
  <si>
    <t>Xeon E3-1240</t>
    <phoneticPr fontId="6" type="noConversion"/>
  </si>
  <si>
    <t>Apache, Tomcat, ProgreSQL</t>
    <phoneticPr fontId="6" type="noConversion"/>
  </si>
  <si>
    <t>개인화 추천 서비스</t>
    <phoneticPr fontId="6" type="noConversion"/>
  </si>
  <si>
    <t>ensrecom02</t>
  </si>
  <si>
    <t>192.168.240.33</t>
  </si>
  <si>
    <t>Xeon E3-1240</t>
    <phoneticPr fontId="6" type="noConversion"/>
  </si>
  <si>
    <t>Apache, Tomcat, ProgreSQL</t>
    <phoneticPr fontId="6" type="noConversion"/>
  </si>
  <si>
    <t>운영</t>
    <phoneticPr fontId="6" type="noConversion"/>
  </si>
  <si>
    <t>WAS</t>
    <phoneticPr fontId="6" type="noConversion"/>
  </si>
  <si>
    <t>n-enswas01</t>
  </si>
  <si>
    <t>192.168.242.31</t>
  </si>
  <si>
    <t>enswasp</t>
    <phoneticPr fontId="1" type="noConversion"/>
  </si>
  <si>
    <t>일산!1</t>
    <phoneticPr fontId="1" type="noConversion"/>
  </si>
  <si>
    <t>enswasb, enswasm 패스동일</t>
    <phoneticPr fontId="1" type="noConversion"/>
  </si>
  <si>
    <t>○</t>
    <phoneticPr fontId="6" type="noConversion"/>
  </si>
  <si>
    <t>Jeus</t>
    <phoneticPr fontId="6" type="noConversion"/>
  </si>
  <si>
    <t>6.0.0.9</t>
    <phoneticPr fontId="6" type="noConversion"/>
  </si>
  <si>
    <t>n-enswas02</t>
  </si>
  <si>
    <t>192.168.242.32</t>
  </si>
  <si>
    <t>enswasp</t>
    <phoneticPr fontId="1" type="noConversion"/>
  </si>
  <si>
    <t>일산!1</t>
    <phoneticPr fontId="1" type="noConversion"/>
  </si>
  <si>
    <t>n-enswas03</t>
  </si>
  <si>
    <t>192.168.242.33</t>
  </si>
  <si>
    <t>일산!1</t>
    <phoneticPr fontId="1" type="noConversion"/>
  </si>
  <si>
    <t>enswasb, enswasm 패스동일</t>
    <phoneticPr fontId="1" type="noConversion"/>
  </si>
  <si>
    <t>n-enswas04</t>
  </si>
  <si>
    <t>192.168.242.34</t>
  </si>
  <si>
    <t>CentOS</t>
    <phoneticPr fontId="6" type="noConversion"/>
  </si>
  <si>
    <t>Jeus</t>
    <phoneticPr fontId="6" type="noConversion"/>
  </si>
  <si>
    <t>n-enswas05</t>
  </si>
  <si>
    <t>192.168.242.35</t>
  </si>
  <si>
    <t>enswasp 패스동일</t>
    <phoneticPr fontId="1" type="noConversion"/>
  </si>
  <si>
    <t>enswasp 패스동일</t>
    <phoneticPr fontId="1" type="noConversion"/>
  </si>
  <si>
    <t>Xeon E5-2640</t>
    <phoneticPr fontId="6" type="noConversion"/>
  </si>
  <si>
    <t>○</t>
    <phoneticPr fontId="6" type="noConversion"/>
  </si>
  <si>
    <t>n-enswas06</t>
  </si>
  <si>
    <t>192.168.242.36</t>
  </si>
  <si>
    <t>enswasp</t>
    <phoneticPr fontId="1" type="noConversion"/>
  </si>
  <si>
    <t>Xeon E5-2640</t>
    <phoneticPr fontId="6" type="noConversion"/>
  </si>
  <si>
    <t>Staging</t>
    <phoneticPr fontId="6" type="noConversion"/>
  </si>
  <si>
    <t>ensstg01</t>
    <phoneticPr fontId="6" type="noConversion"/>
  </si>
  <si>
    <t>192.168.242.82</t>
  </si>
  <si>
    <t>enswass7</t>
    <phoneticPr fontId="1" type="noConversion"/>
  </si>
  <si>
    <t>enswass 패스동일</t>
    <phoneticPr fontId="1" type="noConversion"/>
  </si>
  <si>
    <t>Search</t>
    <phoneticPr fontId="6" type="noConversion"/>
  </si>
  <si>
    <t>실시간검색#01</t>
    <phoneticPr fontId="6" type="noConversion"/>
  </si>
  <si>
    <t>n-enssrc01</t>
  </si>
  <si>
    <t>192.168.240.23</t>
  </si>
  <si>
    <t>LINUX</t>
    <phoneticPr fontId="6" type="noConversion"/>
  </si>
  <si>
    <t>6.0.0.8</t>
    <phoneticPr fontId="6" type="noConversion"/>
  </si>
  <si>
    <t>Search</t>
    <phoneticPr fontId="6" type="noConversion"/>
  </si>
  <si>
    <t>실시간검색#02</t>
    <phoneticPr fontId="6" type="noConversion"/>
  </si>
  <si>
    <t>n-enssrc02</t>
  </si>
  <si>
    <t>192.168.240.24</t>
  </si>
  <si>
    <t>6.0.0.8</t>
    <phoneticPr fontId="6" type="noConversion"/>
  </si>
  <si>
    <t>n-ensapm01</t>
  </si>
  <si>
    <t>192.168.240.62</t>
  </si>
  <si>
    <t>DL360 G7</t>
    <phoneticPr fontId="6" type="noConversion"/>
  </si>
  <si>
    <t>Xeon E5630</t>
    <phoneticPr fontId="6" type="noConversion"/>
  </si>
  <si>
    <t>Jennifer</t>
    <phoneticPr fontId="6" type="noConversion"/>
  </si>
  <si>
    <t>Batch</t>
    <phoneticPr fontId="6" type="noConversion"/>
  </si>
  <si>
    <t>SMS/EMS 등 스케쥴링</t>
    <phoneticPr fontId="6" type="noConversion"/>
  </si>
  <si>
    <t>ensbatch01</t>
  </si>
  <si>
    <t>192.168.240.41</t>
  </si>
  <si>
    <t>batch</t>
    <phoneticPr fontId="1" type="noConversion"/>
  </si>
  <si>
    <t>통합웹/초중학 DB</t>
    <phoneticPr fontId="6" type="noConversion"/>
  </si>
  <si>
    <t>ensprodb01</t>
  </si>
  <si>
    <t>192.168.241.11</t>
    <phoneticPr fontId="6" type="noConversion"/>
  </si>
  <si>
    <t>P770</t>
    <phoneticPr fontId="6" type="noConversion"/>
  </si>
  <si>
    <t>IBM</t>
    <phoneticPr fontId="6" type="noConversion"/>
  </si>
  <si>
    <t>UNIX</t>
    <phoneticPr fontId="6" type="noConversion"/>
  </si>
  <si>
    <t>oracle</t>
    <phoneticPr fontId="1" type="noConversion"/>
  </si>
  <si>
    <t>sysdba!23</t>
    <phoneticPr fontId="1" type="noConversion"/>
  </si>
  <si>
    <t>sysdba!23</t>
    <phoneticPr fontId="1" type="noConversion"/>
  </si>
  <si>
    <t>통합메인/초중학</t>
    <phoneticPr fontId="1" type="noConversion"/>
  </si>
  <si>
    <t>POWER7</t>
    <phoneticPr fontId="6" type="noConversion"/>
  </si>
  <si>
    <t>11.2.0.4.0</t>
    <phoneticPr fontId="6" type="noConversion"/>
  </si>
  <si>
    <t>DB</t>
    <phoneticPr fontId="6" type="noConversion"/>
  </si>
  <si>
    <t>통합웹/초중학 DB</t>
    <phoneticPr fontId="6" type="noConversion"/>
  </si>
  <si>
    <t>ensprodb02</t>
  </si>
  <si>
    <t>192.168.241.21</t>
    <phoneticPr fontId="6" type="noConversion"/>
  </si>
  <si>
    <t>oracle</t>
    <phoneticPr fontId="1" type="noConversion"/>
  </si>
  <si>
    <t>11.2.0.4.0</t>
    <phoneticPr fontId="6" type="noConversion"/>
  </si>
  <si>
    <t>i-radio</t>
    <phoneticPr fontId="6" type="noConversion"/>
  </si>
  <si>
    <t>반디 방송 편성</t>
    <phoneticPr fontId="6" type="noConversion"/>
  </si>
  <si>
    <t>ensi-radio01</t>
  </si>
  <si>
    <t>123.111.8.5</t>
  </si>
  <si>
    <t>X</t>
    <phoneticPr fontId="6" type="noConversion"/>
  </si>
  <si>
    <t>반디 방송 편성</t>
    <phoneticPr fontId="6" type="noConversion"/>
  </si>
  <si>
    <t>ensi-radio02</t>
  </si>
  <si>
    <t>123.111.8.6</t>
  </si>
  <si>
    <t>X</t>
    <phoneticPr fontId="6" type="noConversion"/>
  </si>
  <si>
    <t>초중학</t>
    <phoneticPr fontId="6" type="noConversion"/>
  </si>
  <si>
    <t>초중학WEB</t>
    <phoneticPr fontId="6" type="noConversion"/>
  </si>
  <si>
    <t>eemweb11</t>
    <phoneticPr fontId="6" type="noConversion"/>
  </si>
  <si>
    <t>175.119.155.111</t>
  </si>
  <si>
    <t>eemweba</t>
    <phoneticPr fontId="1" type="noConversion"/>
  </si>
  <si>
    <t>eemweba</t>
    <phoneticPr fontId="1" type="noConversion"/>
  </si>
  <si>
    <t>마루!1234</t>
    <phoneticPr fontId="1" type="noConversion"/>
  </si>
  <si>
    <t>마루!1234</t>
    <phoneticPr fontId="1" type="noConversion"/>
  </si>
  <si>
    <t>Xeon E5620</t>
    <phoneticPr fontId="6" type="noConversion"/>
  </si>
  <si>
    <t>초중학</t>
    <phoneticPr fontId="6" type="noConversion"/>
  </si>
  <si>
    <t>eemweb12</t>
    <phoneticPr fontId="6" type="noConversion"/>
  </si>
  <si>
    <t>175.119.155.112</t>
  </si>
  <si>
    <t>eemweb13</t>
    <phoneticPr fontId="6" type="noConversion"/>
  </si>
  <si>
    <t>175.119.155.101</t>
  </si>
  <si>
    <t>초중학WEB</t>
    <phoneticPr fontId="6" type="noConversion"/>
  </si>
  <si>
    <t>eemweb14</t>
    <phoneticPr fontId="6" type="noConversion"/>
  </si>
  <si>
    <t>175.119.155.102</t>
  </si>
  <si>
    <t>eemweb15</t>
    <phoneticPr fontId="6" type="noConversion"/>
  </si>
  <si>
    <t>175.119.155.103</t>
  </si>
  <si>
    <t>eemweba</t>
    <phoneticPr fontId="1" type="noConversion"/>
  </si>
  <si>
    <t>eemweb16</t>
    <phoneticPr fontId="6" type="noConversion"/>
  </si>
  <si>
    <t>175.119.155.104</t>
  </si>
  <si>
    <t>eemweb17</t>
    <phoneticPr fontId="6" type="noConversion"/>
  </si>
  <si>
    <t>175.119.155.107</t>
    <phoneticPr fontId="1" type="noConversion"/>
  </si>
  <si>
    <t>DL380 G6</t>
    <phoneticPr fontId="6" type="noConversion"/>
  </si>
  <si>
    <t>eemweb18</t>
    <phoneticPr fontId="6" type="noConversion"/>
  </si>
  <si>
    <t>175.119.155.108</t>
    <phoneticPr fontId="1" type="noConversion"/>
  </si>
  <si>
    <t>Xeon E5530</t>
    <phoneticPr fontId="6" type="noConversion"/>
  </si>
  <si>
    <t>eemweb19</t>
    <phoneticPr fontId="6" type="noConversion"/>
  </si>
  <si>
    <t>175.119.155.109</t>
    <phoneticPr fontId="1" type="noConversion"/>
  </si>
  <si>
    <t>eemweb20</t>
    <phoneticPr fontId="6" type="noConversion"/>
  </si>
  <si>
    <t>175.119.155.113</t>
    <phoneticPr fontId="1" type="noConversion"/>
  </si>
  <si>
    <t>eemweba</t>
    <phoneticPr fontId="1" type="noConversion"/>
  </si>
  <si>
    <t>Xeon E5530</t>
    <phoneticPr fontId="6" type="noConversion"/>
  </si>
  <si>
    <t>SSO WEB</t>
    <phoneticPr fontId="6" type="noConversion"/>
  </si>
  <si>
    <t>eemssoweb03</t>
    <phoneticPr fontId="6" type="noConversion"/>
  </si>
  <si>
    <t>175.119.155.121</t>
  </si>
  <si>
    <t>ebsadm</t>
    <phoneticPr fontId="1" type="noConversion"/>
  </si>
  <si>
    <t>임시!1234</t>
    <phoneticPr fontId="1" type="noConversion"/>
  </si>
  <si>
    <t>초기화필요</t>
    <phoneticPr fontId="1" type="noConversion"/>
  </si>
  <si>
    <t>Apache</t>
    <phoneticPr fontId="6" type="noConversion"/>
  </si>
  <si>
    <t>2.4.18</t>
    <phoneticPr fontId="6" type="noConversion"/>
  </si>
  <si>
    <t>공통API 인지 대분류 확인 필요</t>
    <phoneticPr fontId="6" type="noConversion"/>
  </si>
  <si>
    <t>SSO WEB</t>
    <phoneticPr fontId="6" type="noConversion"/>
  </si>
  <si>
    <t>eemssoweb05</t>
    <phoneticPr fontId="6" type="noConversion"/>
  </si>
  <si>
    <t>175.119.155.123</t>
  </si>
  <si>
    <t>ebsadm</t>
    <phoneticPr fontId="1" type="noConversion"/>
  </si>
  <si>
    <t>Apache</t>
    <phoneticPr fontId="6" type="noConversion"/>
  </si>
  <si>
    <t>2.4.18</t>
    <phoneticPr fontId="6" type="noConversion"/>
  </si>
  <si>
    <t>공통API 인지 대분류 확인 필요</t>
    <phoneticPr fontId="6" type="noConversion"/>
  </si>
  <si>
    <t>SMS/EMS</t>
    <phoneticPr fontId="6" type="noConversion"/>
  </si>
  <si>
    <t>eemems03</t>
    <phoneticPr fontId="6" type="noConversion"/>
  </si>
  <si>
    <t>175.119.155.97</t>
  </si>
  <si>
    <t>eemsms</t>
    <phoneticPr fontId="1" type="noConversion"/>
  </si>
  <si>
    <t>netpion12! / 임시!1234</t>
    <phoneticPr fontId="1" type="noConversion"/>
  </si>
  <si>
    <t>EMS</t>
    <phoneticPr fontId="6" type="noConversion"/>
  </si>
  <si>
    <t>eemems04</t>
    <phoneticPr fontId="6" type="noConversion"/>
  </si>
  <si>
    <t>175.119.155.98</t>
  </si>
  <si>
    <t>enssms</t>
    <phoneticPr fontId="1" type="noConversion"/>
  </si>
  <si>
    <t>웹로그</t>
    <phoneticPr fontId="6" type="noConversion"/>
  </si>
  <si>
    <t>eemwlog1</t>
    <phoneticPr fontId="6" type="noConversion"/>
  </si>
  <si>
    <t>175.119.155.99</t>
  </si>
  <si>
    <t>초중학WAS</t>
    <phoneticPr fontId="6" type="noConversion"/>
  </si>
  <si>
    <t>n-eemwas01</t>
  </si>
  <si>
    <t>175.119.155.53</t>
  </si>
  <si>
    <t>eemwasa / eemwasb / eemwasc</t>
    <phoneticPr fontId="1" type="noConversion"/>
  </si>
  <si>
    <t>초중학WAS</t>
    <phoneticPr fontId="6" type="noConversion"/>
  </si>
  <si>
    <t>n-eemwas02</t>
  </si>
  <si>
    <t>175.119.155.54</t>
  </si>
  <si>
    <t>n-eemwas03</t>
  </si>
  <si>
    <t>175.119.155.55</t>
  </si>
  <si>
    <t>n-eemwas04</t>
  </si>
  <si>
    <t>175.119.155.56</t>
  </si>
  <si>
    <t>n-eemwas05</t>
  </si>
  <si>
    <t>175.119.155.57</t>
  </si>
  <si>
    <t>n-eemwas06</t>
  </si>
  <si>
    <t>175.119.155.58</t>
  </si>
  <si>
    <t xml:space="preserve">초중학DB(SSO DB) </t>
    <phoneticPr fontId="6" type="noConversion"/>
  </si>
  <si>
    <t>eemprodb01</t>
    <phoneticPr fontId="6" type="noConversion"/>
  </si>
  <si>
    <t>192.168.205.11</t>
    <phoneticPr fontId="6" type="noConversion"/>
  </si>
  <si>
    <t>oracle</t>
    <phoneticPr fontId="1" type="noConversion"/>
  </si>
  <si>
    <t>공통플랫폼(SSO)</t>
    <phoneticPr fontId="1" type="noConversion"/>
  </si>
  <si>
    <t>11.2.0.1.0</t>
    <phoneticPr fontId="6" type="noConversion"/>
  </si>
  <si>
    <t>eemprodb02</t>
    <phoneticPr fontId="6" type="noConversion"/>
  </si>
  <si>
    <t>192.168.205.21</t>
    <phoneticPr fontId="6" type="noConversion"/>
  </si>
  <si>
    <t>공통플랫폼(SSO)</t>
  </si>
  <si>
    <t>APM</t>
    <phoneticPr fontId="6" type="noConversion"/>
  </si>
  <si>
    <t>n-eemapm01</t>
  </si>
  <si>
    <t>175.119.155.62</t>
  </si>
  <si>
    <t>DL380 G7</t>
    <phoneticPr fontId="6" type="noConversion"/>
  </si>
  <si>
    <t>Xeon E5645</t>
    <phoneticPr fontId="6" type="noConversion"/>
  </si>
  <si>
    <t>eemstg01</t>
  </si>
  <si>
    <t>175.119.155.12</t>
  </si>
  <si>
    <t>마루!123 / 고양!1 / 마루!123</t>
    <phoneticPr fontId="1" type="noConversion"/>
  </si>
  <si>
    <t>영어</t>
    <phoneticPr fontId="6" type="noConversion"/>
  </si>
  <si>
    <t>n-eesweb01</t>
  </si>
  <si>
    <t>1.234.72.16</t>
  </si>
  <si>
    <t>RX1330 M3</t>
    <phoneticPr fontId="6" type="noConversion"/>
  </si>
  <si>
    <t>FUJITSU</t>
    <phoneticPr fontId="6" type="noConversion"/>
  </si>
  <si>
    <t>ebse!0810</t>
    <phoneticPr fontId="1" type="noConversion"/>
  </si>
  <si>
    <t>ebse!0810</t>
    <phoneticPr fontId="1" type="noConversion"/>
  </si>
  <si>
    <t>n-eesweb02</t>
  </si>
  <si>
    <t>1.234.72.17</t>
  </si>
  <si>
    <t>ecsems03</t>
  </si>
  <si>
    <t>1.226.49.43</t>
  </si>
  <si>
    <t>n-eessrc01</t>
  </si>
  <si>
    <t>1.234.72.45</t>
  </si>
  <si>
    <t>RM2540 M4</t>
    <phoneticPr fontId="6" type="noConversion"/>
  </si>
  <si>
    <t>search</t>
    <phoneticPr fontId="1" type="noConversion"/>
  </si>
  <si>
    <t>search</t>
    <phoneticPr fontId="1" type="noConversion"/>
  </si>
  <si>
    <t>dlatl!1234</t>
    <phoneticPr fontId="1" type="noConversion"/>
  </si>
  <si>
    <t>Xeon Bronze 3104</t>
    <phoneticPr fontId="6" type="noConversion"/>
  </si>
  <si>
    <t>n-eessrc02</t>
  </si>
  <si>
    <t>1.234.72.46</t>
  </si>
  <si>
    <t>n-eesapm01</t>
  </si>
  <si>
    <t>192.168.220.61</t>
  </si>
  <si>
    <t>영어</t>
    <phoneticPr fontId="6" type="noConversion"/>
  </si>
  <si>
    <t>Weblog</t>
    <phoneticPr fontId="6" type="noConversion"/>
  </si>
  <si>
    <t>웹로그</t>
    <phoneticPr fontId="6" type="noConversion"/>
  </si>
  <si>
    <t>eesweblog</t>
    <phoneticPr fontId="6" type="noConversion"/>
  </si>
  <si>
    <t>192.168.220.32</t>
  </si>
  <si>
    <t>DL360 G6</t>
    <phoneticPr fontId="6" type="noConversion"/>
  </si>
  <si>
    <t>LINUX</t>
    <phoneticPr fontId="6" type="noConversion"/>
  </si>
  <si>
    <t>weblog</t>
    <phoneticPr fontId="1" type="noConversion"/>
  </si>
  <si>
    <t>0710!log</t>
    <phoneticPr fontId="1" type="noConversion"/>
  </si>
  <si>
    <t>○</t>
    <phoneticPr fontId="6" type="noConversion"/>
  </si>
  <si>
    <t>WAS</t>
    <phoneticPr fontId="6" type="noConversion"/>
  </si>
  <si>
    <t>n-eeswas01</t>
  </si>
  <si>
    <t>192.168.222.21</t>
  </si>
  <si>
    <t>RM2540 M4</t>
    <phoneticPr fontId="6" type="noConversion"/>
  </si>
  <si>
    <t>FUJITSU</t>
    <phoneticPr fontId="6" type="noConversion"/>
  </si>
  <si>
    <t>jeus6
jeus6n</t>
    <phoneticPr fontId="1" type="noConversion"/>
  </si>
  <si>
    <t>ebse!0810</t>
    <phoneticPr fontId="1" type="noConversion"/>
  </si>
  <si>
    <t>Xeon Silver 4114</t>
    <phoneticPr fontId="6" type="noConversion"/>
  </si>
  <si>
    <t>WAS</t>
    <phoneticPr fontId="6" type="noConversion"/>
  </si>
  <si>
    <t>n-eeswas02</t>
  </si>
  <si>
    <t>192.168.222.22</t>
  </si>
  <si>
    <t>FUJITSU</t>
    <phoneticPr fontId="6" type="noConversion"/>
  </si>
  <si>
    <t>jeus6
jeus6n</t>
    <phoneticPr fontId="1" type="noConversion"/>
  </si>
  <si>
    <t>Staging</t>
    <phoneticPr fontId="6" type="noConversion"/>
  </si>
  <si>
    <t>Staging WAS</t>
    <phoneticPr fontId="6" type="noConversion"/>
  </si>
  <si>
    <t>n-eesstg01</t>
    <phoneticPr fontId="6" type="noConversion"/>
  </si>
  <si>
    <t>192.168.222.82</t>
  </si>
  <si>
    <t>RM1330 M3</t>
    <phoneticPr fontId="6" type="noConversion"/>
  </si>
  <si>
    <t>FUJITSU</t>
    <phoneticPr fontId="6" type="noConversion"/>
  </si>
  <si>
    <t>eesndb01</t>
  </si>
  <si>
    <t>192.168.221.31</t>
    <phoneticPr fontId="6" type="noConversion"/>
  </si>
  <si>
    <t>Oracle Linux Server</t>
    <phoneticPr fontId="6" type="noConversion"/>
  </si>
  <si>
    <t>oracle</t>
    <phoneticPr fontId="1" type="noConversion"/>
  </si>
  <si>
    <t>sysdba!23</t>
    <phoneticPr fontId="1" type="noConversion"/>
  </si>
  <si>
    <t>Xeon Gold 6130</t>
    <phoneticPr fontId="6" type="noConversion"/>
  </si>
  <si>
    <t>Oracle RAC</t>
    <phoneticPr fontId="6" type="noConversion"/>
  </si>
  <si>
    <t>11.2.0.4.0</t>
    <phoneticPr fontId="6" type="noConversion"/>
  </si>
  <si>
    <t>영어</t>
    <phoneticPr fontId="6" type="noConversion"/>
  </si>
  <si>
    <t>eesndb02</t>
    <phoneticPr fontId="6" type="noConversion"/>
  </si>
  <si>
    <t>192.168.221.41</t>
    <phoneticPr fontId="6" type="noConversion"/>
  </si>
  <si>
    <t>RM2540 M4</t>
    <phoneticPr fontId="6" type="noConversion"/>
  </si>
  <si>
    <t>Oracle Linux Server</t>
    <phoneticPr fontId="6" type="noConversion"/>
  </si>
  <si>
    <t>수학</t>
    <phoneticPr fontId="6" type="noConversion"/>
  </si>
  <si>
    <t>n-emsweb01</t>
    <phoneticPr fontId="6" type="noConversion"/>
  </si>
  <si>
    <t>1.234.73.13</t>
  </si>
  <si>
    <t>#wnduqw01</t>
    <phoneticPr fontId="1" type="noConversion"/>
  </si>
  <si>
    <t>#주엽w01</t>
    <phoneticPr fontId="1" type="noConversion"/>
  </si>
  <si>
    <t>운영</t>
    <phoneticPr fontId="6" type="noConversion"/>
  </si>
  <si>
    <t>수학</t>
    <phoneticPr fontId="6" type="noConversion"/>
  </si>
  <si>
    <t>n-emsweb02</t>
  </si>
  <si>
    <t>1.234.73.14</t>
  </si>
  <si>
    <t>#wnduqw02</t>
    <phoneticPr fontId="1" type="noConversion"/>
  </si>
  <si>
    <t>#주엽w02</t>
    <phoneticPr fontId="1" type="noConversion"/>
  </si>
  <si>
    <t>WebtoB</t>
    <phoneticPr fontId="6" type="noConversion"/>
  </si>
  <si>
    <t>웹로그</t>
    <phoneticPr fontId="6" type="noConversion"/>
  </si>
  <si>
    <t>emsweblog01</t>
    <phoneticPr fontId="6" type="noConversion"/>
  </si>
  <si>
    <t>1.234.73.61</t>
  </si>
  <si>
    <t>X9300</t>
    <phoneticPr fontId="6" type="noConversion"/>
  </si>
  <si>
    <t>RHEL</t>
    <phoneticPr fontId="6" type="noConversion"/>
  </si>
  <si>
    <t>Log Inside</t>
    <phoneticPr fontId="6" type="noConversion"/>
  </si>
  <si>
    <t>GAME</t>
    <phoneticPr fontId="6" type="noConversion"/>
  </si>
  <si>
    <t>학습 GAME 서비스</t>
    <phoneticPr fontId="6" type="noConversion"/>
  </si>
  <si>
    <t>emsgame01</t>
  </si>
  <si>
    <t>1.234.73.21</t>
  </si>
  <si>
    <t>ebsadm
root</t>
    <phoneticPr fontId="1" type="noConversion"/>
  </si>
  <si>
    <t>qlthah$4
qldhfl^8</t>
    <phoneticPr fontId="1" type="noConversion"/>
  </si>
  <si>
    <t>비소모$4
비오리^8</t>
    <phoneticPr fontId="1" type="noConversion"/>
  </si>
  <si>
    <t>Xeon E5-2620</t>
    <phoneticPr fontId="6" type="noConversion"/>
  </si>
  <si>
    <t>emsgame02</t>
  </si>
  <si>
    <t>1.234.73.22</t>
  </si>
  <si>
    <t>ebsadm
root</t>
    <phoneticPr fontId="1" type="noConversion"/>
  </si>
  <si>
    <t>qlthah$4
qldhfl@5</t>
    <phoneticPr fontId="1" type="noConversion"/>
  </si>
  <si>
    <t>비소모$4
비오리@5</t>
    <phoneticPr fontId="1" type="noConversion"/>
  </si>
  <si>
    <t>-</t>
    <phoneticPr fontId="6" type="noConversion"/>
  </si>
  <si>
    <t>emssrc05</t>
  </si>
  <si>
    <t>1.234.73.45</t>
  </si>
  <si>
    <t>DL20 G9</t>
    <phoneticPr fontId="6" type="noConversion"/>
  </si>
  <si>
    <t>rjator!4321</t>
    <phoneticPr fontId="1" type="noConversion"/>
  </si>
  <si>
    <t>검색!4321</t>
    <phoneticPr fontId="1" type="noConversion"/>
  </si>
  <si>
    <t>SF-1</t>
    <phoneticPr fontId="6" type="noConversion"/>
  </si>
  <si>
    <t>검색</t>
    <phoneticPr fontId="6" type="noConversion"/>
  </si>
  <si>
    <t>emssrc06</t>
  </si>
  <si>
    <t>1.234.73.46</t>
  </si>
  <si>
    <t>rjator!4321</t>
    <phoneticPr fontId="1" type="noConversion"/>
  </si>
  <si>
    <t>○</t>
    <phoneticPr fontId="6" type="noConversion"/>
  </si>
  <si>
    <t>n-emsapm01</t>
  </si>
  <si>
    <t>192.168.230.61</t>
  </si>
  <si>
    <t>Xeon E5620</t>
    <phoneticPr fontId="6" type="noConversion"/>
  </si>
  <si>
    <t>-</t>
    <phoneticPr fontId="6" type="noConversion"/>
  </si>
  <si>
    <t>수학</t>
    <phoneticPr fontId="6" type="noConversion"/>
  </si>
  <si>
    <t>n-emswas01</t>
  </si>
  <si>
    <t>192.168.232.21</t>
  </si>
  <si>
    <t>jeus6</t>
    <phoneticPr fontId="1" type="noConversion"/>
  </si>
  <si>
    <t>jeus6</t>
    <phoneticPr fontId="1" type="noConversion"/>
  </si>
  <si>
    <t>#wnduqj01</t>
    <phoneticPr fontId="1" type="noConversion"/>
  </si>
  <si>
    <t>#주엽j01</t>
    <phoneticPr fontId="1" type="noConversion"/>
  </si>
  <si>
    <t>Xeon E5-2603</t>
    <phoneticPr fontId="6" type="noConversion"/>
  </si>
  <si>
    <t>운영</t>
    <phoneticPr fontId="6" type="noConversion"/>
  </si>
  <si>
    <t>n-emswas02</t>
  </si>
  <si>
    <t>192.168.232.22</t>
  </si>
  <si>
    <t>jeus6</t>
    <phoneticPr fontId="1" type="noConversion"/>
  </si>
  <si>
    <t>#wnduqj02</t>
    <phoneticPr fontId="1" type="noConversion"/>
  </si>
  <si>
    <t>#주엽j02</t>
    <phoneticPr fontId="1" type="noConversion"/>
  </si>
  <si>
    <t>Jeus</t>
    <phoneticPr fontId="6" type="noConversion"/>
  </si>
  <si>
    <t>n-emsstg01</t>
  </si>
  <si>
    <t>192.168.232.82</t>
  </si>
  <si>
    <t>CentOS</t>
    <phoneticPr fontId="6" type="noConversion"/>
  </si>
  <si>
    <t>#wnduqj03</t>
    <phoneticPr fontId="1" type="noConversion"/>
  </si>
  <si>
    <t>#주엽j03</t>
    <phoneticPr fontId="1" type="noConversion"/>
  </si>
  <si>
    <t>Xeon E3-1240</t>
    <phoneticPr fontId="6" type="noConversion"/>
  </si>
  <si>
    <t>emsndb01</t>
  </si>
  <si>
    <t>192.168.231.31</t>
    <phoneticPr fontId="6" type="noConversion"/>
  </si>
  <si>
    <t>Oracle Linux Server</t>
    <phoneticPr fontId="6" type="noConversion"/>
  </si>
  <si>
    <t>sysdba!23</t>
    <phoneticPr fontId="1" type="noConversion"/>
  </si>
  <si>
    <t>11.2.0.4.0</t>
    <phoneticPr fontId="6" type="noConversion"/>
  </si>
  <si>
    <t>emsndb02</t>
  </si>
  <si>
    <t>192.168.231.41</t>
    <phoneticPr fontId="6" type="noConversion"/>
  </si>
  <si>
    <t>Oracle Linux Server</t>
    <phoneticPr fontId="6" type="noConversion"/>
  </si>
  <si>
    <t>수학</t>
    <phoneticPr fontId="1" type="noConversion"/>
  </si>
  <si>
    <t>Xeon E5-2603</t>
    <phoneticPr fontId="6" type="noConversion"/>
  </si>
  <si>
    <t>EBSlang</t>
  </si>
  <si>
    <t>elsweb03</t>
  </si>
  <si>
    <t>1.234.71.13</t>
  </si>
  <si>
    <t>webtob4</t>
    <phoneticPr fontId="1" type="noConversion"/>
  </si>
  <si>
    <t>dlat1234!</t>
    <phoneticPr fontId="1" type="noConversion"/>
  </si>
  <si>
    <t>dlat1234!</t>
    <phoneticPr fontId="1" type="noConversion"/>
  </si>
  <si>
    <t>/app/webtob4n/webtob4/config</t>
    <phoneticPr fontId="1" type="noConversion"/>
  </si>
  <si>
    <t>elsweb04</t>
  </si>
  <si>
    <t>1.234.71.14</t>
  </si>
  <si>
    <t>elsweb05</t>
  </si>
  <si>
    <t>1.234.71.15</t>
  </si>
  <si>
    <t>dlat1234!</t>
    <phoneticPr fontId="1" type="noConversion"/>
  </si>
  <si>
    <t>WEB</t>
    <phoneticPr fontId="6" type="noConversion"/>
  </si>
  <si>
    <t>elsweb06</t>
  </si>
  <si>
    <t>1.234.71.16</t>
  </si>
  <si>
    <t>LINUX</t>
    <phoneticPr fontId="6" type="noConversion"/>
  </si>
  <si>
    <t>4.1.9.1</t>
    <phoneticPr fontId="6" type="noConversion"/>
  </si>
  <si>
    <t>웹로그#2</t>
    <phoneticPr fontId="6" type="noConversion"/>
  </si>
  <si>
    <t>elsweblog02</t>
    <phoneticPr fontId="6" type="noConversion"/>
  </si>
  <si>
    <t>1.234.71.61</t>
  </si>
  <si>
    <t>AceCounter</t>
    <phoneticPr fontId="6" type="noConversion"/>
  </si>
  <si>
    <t>ecsems02</t>
  </si>
  <si>
    <t>1.226.49.42</t>
  </si>
  <si>
    <t>메인사이트 담당자에게 문의</t>
  </si>
  <si>
    <t>elssrc03</t>
  </si>
  <si>
    <t>1.234.71.41</t>
  </si>
  <si>
    <t>SF-1</t>
    <phoneticPr fontId="6" type="noConversion"/>
  </si>
  <si>
    <t>elssrc04</t>
  </si>
  <si>
    <t>1.234.71.42</t>
  </si>
  <si>
    <t>n-elsapm01</t>
  </si>
  <si>
    <t>192.168.210.61</t>
  </si>
  <si>
    <t>DL380 G7</t>
    <phoneticPr fontId="6" type="noConversion"/>
  </si>
  <si>
    <t>elswas01</t>
  </si>
  <si>
    <t>192.168.212.11</t>
  </si>
  <si>
    <t>AIX</t>
    <phoneticPr fontId="6" type="noConversion"/>
  </si>
  <si>
    <t>imsi1234</t>
    <phoneticPr fontId="1" type="noConversion"/>
  </si>
  <si>
    <t>imsi1234</t>
    <phoneticPr fontId="1" type="noConversion"/>
  </si>
  <si>
    <t>POWER7</t>
    <phoneticPr fontId="6" type="noConversion"/>
  </si>
  <si>
    <t>/app/jeus6n/jeus6/elswas01/JEUSMain.xml</t>
    <phoneticPr fontId="1" type="noConversion"/>
  </si>
  <si>
    <t>elswas02</t>
  </si>
  <si>
    <t>192.168.212.12</t>
  </si>
  <si>
    <t>elswas03</t>
  </si>
  <si>
    <t>192.168.212.13</t>
  </si>
  <si>
    <t>jeus6</t>
    <phoneticPr fontId="1" type="noConversion"/>
  </si>
  <si>
    <t>elswas04</t>
  </si>
  <si>
    <t>192.168.212.14</t>
  </si>
  <si>
    <t>elsprodb01</t>
    <phoneticPr fontId="6" type="noConversion"/>
  </si>
  <si>
    <t>192.168.211.31</t>
  </si>
  <si>
    <t>UNIX</t>
    <phoneticPr fontId="6" type="noConversion"/>
  </si>
  <si>
    <t>오라클 그대로 사용 예정</t>
    <phoneticPr fontId="6" type="noConversion"/>
  </si>
  <si>
    <t>elsprodb02</t>
  </si>
  <si>
    <t>192.168.211.41</t>
  </si>
  <si>
    <t>oracle</t>
    <phoneticPr fontId="1" type="noConversion"/>
  </si>
  <si>
    <t>기타</t>
    <phoneticPr fontId="6" type="noConversion"/>
  </si>
  <si>
    <t>ITSM</t>
    <phoneticPr fontId="6" type="noConversion"/>
  </si>
  <si>
    <t>ebsitsm01</t>
    <phoneticPr fontId="6" type="noConversion"/>
  </si>
  <si>
    <t>192.168.19.7</t>
    <phoneticPr fontId="1" type="noConversion"/>
  </si>
  <si>
    <t>DL360 G7</t>
    <phoneticPr fontId="6" type="noConversion"/>
  </si>
  <si>
    <t>???</t>
    <phoneticPr fontId="6" type="noConversion"/>
  </si>
  <si>
    <t>R&amp;R정의 필요</t>
    <phoneticPr fontId="6" type="noConversion"/>
  </si>
  <si>
    <t>Youtube</t>
    <phoneticPr fontId="6" type="noConversion"/>
  </si>
  <si>
    <t>UCMS DB</t>
    <phoneticPr fontId="6" type="noConversion"/>
  </si>
  <si>
    <t>Youtube</t>
    <phoneticPr fontId="6" type="noConversion"/>
  </si>
  <si>
    <t>UCME WEB</t>
    <phoneticPr fontId="6" type="noConversion"/>
  </si>
  <si>
    <t>X</t>
    <phoneticPr fontId="6" type="noConversion"/>
  </si>
  <si>
    <t>POOQ</t>
    <phoneticPr fontId="6" type="noConversion"/>
  </si>
  <si>
    <t>POOQ 동영상제공</t>
    <phoneticPr fontId="6" type="noConversion"/>
  </si>
  <si>
    <t>기타</t>
    <phoneticPr fontId="6" type="noConversion"/>
  </si>
  <si>
    <t>고객센터</t>
    <phoneticPr fontId="6" type="noConversion"/>
  </si>
  <si>
    <t>고객센터 DB</t>
    <phoneticPr fontId="6" type="noConversion"/>
  </si>
  <si>
    <t>DL360 G10</t>
    <phoneticPr fontId="6" type="noConversion"/>
  </si>
  <si>
    <t>Bronze 3106</t>
    <phoneticPr fontId="6" type="noConversion"/>
  </si>
  <si>
    <t>고객센터 WEB</t>
    <phoneticPr fontId="6" type="noConversion"/>
  </si>
  <si>
    <t>Bronze 3106</t>
    <phoneticPr fontId="6" type="noConversion"/>
  </si>
  <si>
    <t>DB접근제어</t>
    <phoneticPr fontId="6" type="noConversion"/>
  </si>
  <si>
    <t>Xeon 5530</t>
    <phoneticPr fontId="6" type="noConversion"/>
  </si>
  <si>
    <t>DB접근제어</t>
    <phoneticPr fontId="6" type="noConversion"/>
  </si>
  <si>
    <t>Xeon 5620</t>
    <phoneticPr fontId="6" type="noConversion"/>
  </si>
  <si>
    <t>X8DT3</t>
    <phoneticPr fontId="6" type="noConversion"/>
  </si>
  <si>
    <t>Xeon E5604</t>
    <phoneticPr fontId="6" type="noConversion"/>
  </si>
  <si>
    <t>2.5.3</t>
    <phoneticPr fontId="6" type="noConversion"/>
  </si>
  <si>
    <t>X8DT3</t>
    <phoneticPr fontId="6" type="noConversion"/>
  </si>
  <si>
    <t>X8DT3</t>
    <phoneticPr fontId="6" type="noConversion"/>
  </si>
  <si>
    <t>비인가접근제어</t>
    <phoneticPr fontId="6" type="noConversion"/>
  </si>
  <si>
    <t>Xeon E5520</t>
    <phoneticPr fontId="6" type="noConversion"/>
  </si>
  <si>
    <t>비인가접근제어</t>
    <phoneticPr fontId="6" type="noConversion"/>
  </si>
  <si>
    <t>NAC</t>
    <phoneticPr fontId="6" type="noConversion"/>
  </si>
  <si>
    <t>네트워크접근제어</t>
    <phoneticPr fontId="6" type="noConversion"/>
  </si>
  <si>
    <t>GPC-1100-T20</t>
    <phoneticPr fontId="6" type="noConversion"/>
  </si>
  <si>
    <t>Genian</t>
    <phoneticPr fontId="6" type="noConversion"/>
  </si>
  <si>
    <t>Appliance</t>
    <phoneticPr fontId="6" type="noConversion"/>
  </si>
  <si>
    <t>NAC-S_i686-R</t>
    <phoneticPr fontId="6" type="noConversion"/>
  </si>
  <si>
    <t>i3-2120</t>
    <phoneticPr fontId="6" type="noConversion"/>
  </si>
  <si>
    <t>NAC</t>
    <phoneticPr fontId="6" type="noConversion"/>
  </si>
  <si>
    <t>네트워크접근제어</t>
    <phoneticPr fontId="6" type="noConversion"/>
  </si>
  <si>
    <t>GNS-900-T40</t>
    <phoneticPr fontId="6" type="noConversion"/>
  </si>
  <si>
    <t>Appliance</t>
    <phoneticPr fontId="6" type="noConversion"/>
  </si>
  <si>
    <t>NAC-S_i686-R</t>
    <phoneticPr fontId="6" type="noConversion"/>
  </si>
  <si>
    <t>iCeleron E1500</t>
    <phoneticPr fontId="6" type="noConversion"/>
  </si>
  <si>
    <t>NAC</t>
    <phoneticPr fontId="6" type="noConversion"/>
  </si>
  <si>
    <t>SH20</t>
    <phoneticPr fontId="6" type="noConversion"/>
  </si>
  <si>
    <t>Atom D2550</t>
    <phoneticPr fontId="6" type="noConversion"/>
  </si>
  <si>
    <t>기타</t>
    <phoneticPr fontId="6" type="noConversion"/>
  </si>
  <si>
    <t>SH20</t>
    <phoneticPr fontId="6" type="noConversion"/>
  </si>
  <si>
    <t>Atom D2550</t>
    <phoneticPr fontId="6" type="noConversion"/>
  </si>
  <si>
    <t>개인정보검색</t>
    <phoneticPr fontId="6" type="noConversion"/>
  </si>
  <si>
    <t>X3250 M4</t>
    <phoneticPr fontId="6" type="noConversion"/>
  </si>
  <si>
    <t>Xeon E31220</t>
    <phoneticPr fontId="6" type="noConversion"/>
  </si>
  <si>
    <t>-</t>
    <phoneticPr fontId="6" type="noConversion"/>
  </si>
  <si>
    <t>기타</t>
    <phoneticPr fontId="6" type="noConversion"/>
  </si>
  <si>
    <t>자료교환시스템</t>
    <phoneticPr fontId="6" type="noConversion"/>
  </si>
  <si>
    <t>i-onenet 530</t>
    <phoneticPr fontId="6" type="noConversion"/>
  </si>
  <si>
    <t>휴네시온</t>
    <phoneticPr fontId="6" type="noConversion"/>
  </si>
  <si>
    <t>Xeon E3-1241</t>
    <phoneticPr fontId="6" type="noConversion"/>
  </si>
  <si>
    <t>X</t>
    <phoneticPr fontId="6" type="noConversion"/>
  </si>
  <si>
    <t>소스코드진단시스템</t>
    <phoneticPr fontId="6" type="noConversion"/>
  </si>
  <si>
    <t>2008 STD x64</t>
    <phoneticPr fontId="6" type="noConversion"/>
  </si>
  <si>
    <t xml:space="preserve">Xeon E5530 </t>
    <phoneticPr fontId="6" type="noConversion"/>
  </si>
  <si>
    <t>P740</t>
    <phoneticPr fontId="6" type="noConversion"/>
  </si>
  <si>
    <t>백신(APC)</t>
    <phoneticPr fontId="6" type="noConversion"/>
  </si>
  <si>
    <t>백신관리서버</t>
    <phoneticPr fontId="6" type="noConversion"/>
  </si>
  <si>
    <t>DL360 G5</t>
    <phoneticPr fontId="6" type="noConversion"/>
  </si>
  <si>
    <t>2008 R2 STD x64</t>
    <phoneticPr fontId="6" type="noConversion"/>
  </si>
  <si>
    <t>Xeon E5460</t>
    <phoneticPr fontId="6" type="noConversion"/>
  </si>
  <si>
    <t>X</t>
    <phoneticPr fontId="6" type="noConversion"/>
  </si>
  <si>
    <t>기타</t>
    <phoneticPr fontId="6" type="noConversion"/>
  </si>
  <si>
    <t>웹쉘탐지시스템</t>
    <phoneticPr fontId="6" type="noConversion"/>
  </si>
  <si>
    <t>X3650 M3</t>
    <phoneticPr fontId="6" type="noConversion"/>
  </si>
  <si>
    <t>유해차단시스템</t>
    <phoneticPr fontId="6" type="noConversion"/>
  </si>
  <si>
    <t>서초, 빛마루</t>
    <phoneticPr fontId="6" type="noConversion"/>
  </si>
  <si>
    <t>-</t>
    <phoneticPr fontId="6" type="noConversion"/>
  </si>
  <si>
    <t>DL380 G6</t>
    <phoneticPr fontId="6" type="noConversion"/>
  </si>
  <si>
    <t>HPE</t>
    <phoneticPr fontId="6" type="noConversion"/>
  </si>
  <si>
    <t>WIN</t>
    <phoneticPr fontId="6" type="noConversion"/>
  </si>
  <si>
    <t>Window</t>
    <phoneticPr fontId="6" type="noConversion"/>
  </si>
  <si>
    <t>2008 STD x64</t>
    <phoneticPr fontId="6" type="noConversion"/>
  </si>
  <si>
    <t>Xeon E5530</t>
    <phoneticPr fontId="6" type="noConversion"/>
  </si>
  <si>
    <t>X</t>
    <phoneticPr fontId="6" type="noConversion"/>
  </si>
  <si>
    <t>운영</t>
    <phoneticPr fontId="6" type="noConversion"/>
  </si>
  <si>
    <t xml:space="preserve">VDI </t>
    <phoneticPr fontId="6" type="noConversion"/>
  </si>
  <si>
    <t>VDI관리서버</t>
    <phoneticPr fontId="6" type="noConversion"/>
  </si>
  <si>
    <t>-</t>
    <phoneticPr fontId="6" type="noConversion"/>
  </si>
  <si>
    <t>기타</t>
    <phoneticPr fontId="6" type="noConversion"/>
  </si>
  <si>
    <t>VDI관리서버</t>
    <phoneticPr fontId="6" type="noConversion"/>
  </si>
  <si>
    <t>VDI운영</t>
    <phoneticPr fontId="6" type="noConversion"/>
  </si>
  <si>
    <t>R720</t>
    <phoneticPr fontId="6" type="noConversion"/>
  </si>
  <si>
    <t>DELL</t>
    <phoneticPr fontId="6" type="noConversion"/>
  </si>
  <si>
    <t>LINUX</t>
    <phoneticPr fontId="6" type="noConversion"/>
  </si>
  <si>
    <t>CentOS</t>
    <phoneticPr fontId="6" type="noConversion"/>
  </si>
  <si>
    <t>Xeon E5-2650</t>
    <phoneticPr fontId="6" type="noConversion"/>
  </si>
  <si>
    <t>VDI운영</t>
    <phoneticPr fontId="6" type="noConversion"/>
  </si>
  <si>
    <t>R720</t>
    <phoneticPr fontId="6" type="noConversion"/>
  </si>
  <si>
    <t>Xeon E5-2650</t>
    <phoneticPr fontId="6" type="noConversion"/>
  </si>
  <si>
    <t xml:space="preserve">VDI </t>
    <phoneticPr fontId="6" type="noConversion"/>
  </si>
  <si>
    <t>VDI운영</t>
    <phoneticPr fontId="6" type="noConversion"/>
  </si>
  <si>
    <t>DELL</t>
    <phoneticPr fontId="6" type="noConversion"/>
  </si>
  <si>
    <t>Xeon E5-2650</t>
    <phoneticPr fontId="6" type="noConversion"/>
  </si>
  <si>
    <t>R740</t>
    <phoneticPr fontId="6" type="noConversion"/>
  </si>
  <si>
    <t>Xeon Gold 5115</t>
    <phoneticPr fontId="6" type="noConversion"/>
  </si>
  <si>
    <t>R740</t>
    <phoneticPr fontId="6" type="noConversion"/>
  </si>
  <si>
    <t>Xeon Gold 5115</t>
    <phoneticPr fontId="6" type="noConversion"/>
  </si>
  <si>
    <t>운영</t>
    <phoneticPr fontId="6" type="noConversion"/>
  </si>
  <si>
    <t>NMS</t>
    <phoneticPr fontId="6" type="noConversion"/>
  </si>
  <si>
    <t>네트워크 모니터링</t>
    <phoneticPr fontId="6" type="noConversion"/>
  </si>
  <si>
    <t>2008 R2 STD x64</t>
    <phoneticPr fontId="6" type="noConversion"/>
  </si>
  <si>
    <t>클라우드 네트워크 상세 모니터링 적용</t>
    <phoneticPr fontId="6" type="noConversion"/>
  </si>
  <si>
    <t>TMS</t>
    <phoneticPr fontId="6" type="noConversion"/>
  </si>
  <si>
    <t>IPS log 저장</t>
    <phoneticPr fontId="6" type="noConversion"/>
  </si>
  <si>
    <t>DL 380 G6</t>
    <phoneticPr fontId="6" type="noConversion"/>
  </si>
  <si>
    <t>Xeon X5560</t>
    <phoneticPr fontId="6" type="noConversion"/>
  </si>
  <si>
    <t>클라우드 로그 분석 적용</t>
    <phoneticPr fontId="6" type="noConversion"/>
  </si>
  <si>
    <t>백업서버1</t>
    <phoneticPr fontId="6" type="noConversion"/>
  </si>
  <si>
    <t xml:space="preserve">고교강의 메인DB  </t>
    <phoneticPr fontId="6" type="noConversion"/>
  </si>
  <si>
    <t>eisbk</t>
  </si>
  <si>
    <t>P730</t>
    <phoneticPr fontId="6" type="noConversion"/>
  </si>
  <si>
    <t>UNIX</t>
    <phoneticPr fontId="6" type="noConversion"/>
  </si>
  <si>
    <t>AIX</t>
    <phoneticPr fontId="6" type="noConversion"/>
  </si>
  <si>
    <t>POWER7</t>
    <phoneticPr fontId="6" type="noConversion"/>
  </si>
  <si>
    <t>클라우드 백업 서비스 사용 or 스냅샷 백업 사용</t>
    <phoneticPr fontId="6" type="noConversion"/>
  </si>
  <si>
    <t>백업서버2</t>
    <phoneticPr fontId="6" type="noConversion"/>
  </si>
  <si>
    <t>n-eesbk</t>
  </si>
  <si>
    <t>RM2540 M4</t>
    <phoneticPr fontId="6" type="noConversion"/>
  </si>
  <si>
    <t xml:space="preserve">Xeon Bronze 3104 </t>
    <phoneticPr fontId="6" type="noConversion"/>
  </si>
  <si>
    <t>클라우드 백업 서비스 사용 or 스냅샷 백업 사용</t>
    <phoneticPr fontId="6" type="noConversion"/>
  </si>
  <si>
    <t>개발</t>
    <phoneticPr fontId="6" type="noConversion"/>
  </si>
  <si>
    <t>공통</t>
    <phoneticPr fontId="6" type="noConversion"/>
  </si>
  <si>
    <t>개발DB</t>
    <phoneticPr fontId="6" type="noConversion"/>
  </si>
  <si>
    <t>공교육지원(고등, 영어)</t>
    <phoneticPr fontId="6" type="noConversion"/>
  </si>
  <si>
    <t>ecsdbdev01</t>
    <phoneticPr fontId="6" type="noConversion"/>
  </si>
  <si>
    <t>192.168.251.11</t>
    <phoneticPr fontId="6" type="noConversion"/>
  </si>
  <si>
    <t>root</t>
    <phoneticPr fontId="1" type="noConversion"/>
  </si>
  <si>
    <t>임시!1234</t>
    <phoneticPr fontId="1" type="noConversion"/>
  </si>
  <si>
    <t>인텔제온 E5606</t>
    <phoneticPr fontId="6" type="noConversion"/>
  </si>
  <si>
    <t>○</t>
    <phoneticPr fontId="6" type="noConversion"/>
  </si>
  <si>
    <t>Oracle</t>
    <phoneticPr fontId="6" type="noConversion"/>
  </si>
  <si>
    <t>10.2.0.4</t>
    <phoneticPr fontId="6" type="noConversion"/>
  </si>
  <si>
    <t>개발</t>
    <phoneticPr fontId="6" type="noConversion"/>
  </si>
  <si>
    <t>개발DB</t>
    <phoneticPr fontId="6" type="noConversion"/>
  </si>
  <si>
    <t>사업지원(공통플랫폼, SSO, 통합메인, 초중학, 수학)</t>
    <phoneticPr fontId="6" type="noConversion"/>
  </si>
  <si>
    <t>ecsdbdev02</t>
    <phoneticPr fontId="6" type="noConversion"/>
  </si>
  <si>
    <t>192.168.251.12</t>
    <phoneticPr fontId="6" type="noConversion"/>
  </si>
  <si>
    <t>CentOS</t>
    <phoneticPr fontId="6" type="noConversion"/>
  </si>
  <si>
    <t>sso</t>
    <phoneticPr fontId="1" type="noConversion"/>
  </si>
  <si>
    <t>응용!1</t>
    <phoneticPr fontId="1" type="noConversion"/>
  </si>
  <si>
    <t>인텔제온 E5606</t>
    <phoneticPr fontId="6" type="noConversion"/>
  </si>
  <si>
    <t>○</t>
    <phoneticPr fontId="6" type="noConversion"/>
  </si>
  <si>
    <t>Oracle</t>
    <phoneticPr fontId="6" type="noConversion"/>
  </si>
  <si>
    <t>11.2.0.3</t>
    <phoneticPr fontId="6" type="noConversion"/>
  </si>
  <si>
    <t>개발</t>
    <phoneticPr fontId="6" type="noConversion"/>
  </si>
  <si>
    <t>WEB/WAS</t>
    <phoneticPr fontId="6" type="noConversion"/>
  </si>
  <si>
    <t>공교육지원 개발(WEB/WAS)</t>
    <phoneticPr fontId="6" type="noConversion"/>
  </si>
  <si>
    <t>ecsdev01</t>
    <phoneticPr fontId="6" type="noConversion"/>
  </si>
  <si>
    <t>192.168.250.11</t>
    <phoneticPr fontId="6" type="noConversion"/>
  </si>
  <si>
    <t>인텔제온 E5606</t>
    <phoneticPr fontId="6" type="noConversion"/>
  </si>
  <si>
    <t>jeus 6, webtob 4</t>
    <phoneticPr fontId="6" type="noConversion"/>
  </si>
  <si>
    <t>공통</t>
    <phoneticPr fontId="6" type="noConversion"/>
  </si>
  <si>
    <t>WEB/WAS</t>
    <phoneticPr fontId="6" type="noConversion"/>
  </si>
  <si>
    <t>사업지원 개발(WEB/WAS)</t>
    <phoneticPr fontId="6" type="noConversion"/>
  </si>
  <si>
    <t>ecsdev02</t>
    <phoneticPr fontId="6" type="noConversion"/>
  </si>
  <si>
    <t>192.168.250.12</t>
    <phoneticPr fontId="6" type="noConversion"/>
  </si>
  <si>
    <t>jeus6m / webtob4m</t>
    <phoneticPr fontId="1" type="noConversion"/>
  </si>
  <si>
    <t>응용!1234 / 응용!1234</t>
    <phoneticPr fontId="1" type="noConversion"/>
  </si>
  <si>
    <t>jeus 6, webtob 4</t>
    <phoneticPr fontId="6" type="noConversion"/>
  </si>
  <si>
    <t>[8.26 확인필요]</t>
    <phoneticPr fontId="6" type="noConversion"/>
  </si>
  <si>
    <t>확인필요</t>
    <phoneticPr fontId="6" type="noConversion"/>
  </si>
  <si>
    <t>WEB 로그 취합(전 사이트 공통)</t>
    <phoneticPr fontId="6" type="noConversion"/>
  </si>
  <si>
    <t>enswlis01</t>
    <phoneticPr fontId="6" type="noConversion"/>
  </si>
  <si>
    <t>192.168.18.40</t>
    <phoneticPr fontId="6" type="noConversion"/>
  </si>
  <si>
    <t>datastory</t>
  </si>
  <si>
    <t>data@0820</t>
  </si>
  <si>
    <t>외국어</t>
    <phoneticPr fontId="6" type="noConversion"/>
  </si>
  <si>
    <t>elsdev03</t>
    <phoneticPr fontId="6" type="noConversion"/>
  </si>
  <si>
    <t>192.168.250.22</t>
    <phoneticPr fontId="6" type="noConversion"/>
  </si>
  <si>
    <t>jeus / webtob4 / oracle</t>
    <phoneticPr fontId="1" type="noConversion"/>
  </si>
  <si>
    <t>imsi!1234 / dlatl!1234 /  dlatl!1234</t>
    <phoneticPr fontId="1" type="noConversion"/>
  </si>
  <si>
    <t>확인필요</t>
    <phoneticPr fontId="6" type="noConversion"/>
  </si>
  <si>
    <t>유투브</t>
    <phoneticPr fontId="6" type="noConversion"/>
  </si>
  <si>
    <t>ucmsdb</t>
    <phoneticPr fontId="6" type="noConversion"/>
  </si>
  <si>
    <t>1.226.49.11</t>
    <phoneticPr fontId="6" type="noConversion"/>
  </si>
  <si>
    <t>김규석 과장 문의</t>
  </si>
  <si>
    <t>확인필요</t>
    <phoneticPr fontId="6" type="noConversion"/>
  </si>
  <si>
    <t>운영</t>
    <phoneticPr fontId="6" type="noConversion"/>
  </si>
  <si>
    <t>youtube02</t>
    <phoneticPr fontId="6" type="noConversion"/>
  </si>
  <si>
    <t>1.226.49.12</t>
    <phoneticPr fontId="6" type="noConversion"/>
  </si>
  <si>
    <t>-</t>
    <phoneticPr fontId="6" type="noConversion"/>
  </si>
  <si>
    <t>WEB 로그 수집 서버</t>
    <phoneticPr fontId="6" type="noConversion"/>
  </si>
  <si>
    <t>ecswlog01</t>
    <phoneticPr fontId="6" type="noConversion"/>
  </si>
  <si>
    <t>1.226.49.31</t>
    <phoneticPr fontId="6" type="noConversion"/>
  </si>
  <si>
    <t>웹로그분석</t>
    <phoneticPr fontId="1" type="noConversion"/>
  </si>
  <si>
    <t>WEB 로그 수집 서버</t>
    <phoneticPr fontId="6" type="noConversion"/>
  </si>
  <si>
    <t>ecswlog02</t>
    <phoneticPr fontId="6" type="noConversion"/>
  </si>
  <si>
    <t>1.226.49.32</t>
    <phoneticPr fontId="6" type="noConversion"/>
  </si>
  <si>
    <t>웹로그분석</t>
    <phoneticPr fontId="1" type="noConversion"/>
  </si>
  <si>
    <t>ecsanwlog</t>
    <phoneticPr fontId="6" type="noConversion"/>
  </si>
  <si>
    <t>192.168.200.31</t>
    <phoneticPr fontId="6" type="noConversion"/>
  </si>
  <si>
    <t>172.23.0.0/16</t>
    <phoneticPr fontId="1" type="noConversion"/>
  </si>
  <si>
    <t>prd-hsc-lb-sub</t>
    <phoneticPr fontId="1" type="noConversion"/>
  </si>
  <si>
    <t>172.23.1.0/24</t>
    <phoneticPr fontId="1" type="noConversion"/>
  </si>
  <si>
    <t>KR-1</t>
    <phoneticPr fontId="1" type="noConversion"/>
  </si>
  <si>
    <t>172.23.2.0/24</t>
    <phoneticPr fontId="1" type="noConversion"/>
  </si>
  <si>
    <t>172.23.3.0/24</t>
    <phoneticPr fontId="1" type="noConversion"/>
  </si>
  <si>
    <t>172.23.4.0/24</t>
    <phoneticPr fontId="1" type="noConversion"/>
  </si>
  <si>
    <t>172.23.5.0/24</t>
    <phoneticPr fontId="1" type="noConversion"/>
  </si>
  <si>
    <t>prd-pri-lb-sub</t>
    <phoneticPr fontId="1" type="noConversion"/>
  </si>
  <si>
    <t>고교강의</t>
    <phoneticPr fontId="1" type="noConversion"/>
  </si>
  <si>
    <t>lb</t>
    <phoneticPr fontId="1" type="noConversion"/>
  </si>
  <si>
    <t>WEB</t>
    <phoneticPr fontId="1" type="noConversion"/>
  </si>
  <si>
    <t>WAS</t>
    <phoneticPr fontId="1" type="noConversion"/>
  </si>
  <si>
    <t>DB</t>
    <phoneticPr fontId="1" type="noConversion"/>
  </si>
  <si>
    <t>Bastion</t>
    <phoneticPr fontId="1" type="noConversion"/>
  </si>
  <si>
    <t>초등</t>
    <phoneticPr fontId="1" type="noConversion"/>
  </si>
  <si>
    <t>prd-jhs-lb-sub</t>
    <phoneticPr fontId="1" type="noConversion"/>
  </si>
  <si>
    <t>prd-jhs-pub-sub</t>
    <phoneticPr fontId="1" type="noConversion"/>
  </si>
  <si>
    <t>prd-jhs-pri-web-sub</t>
    <phoneticPr fontId="1" type="noConversion"/>
  </si>
  <si>
    <t>prd-jhs-pri-was-sub</t>
    <phoneticPr fontId="1" type="noConversion"/>
  </si>
  <si>
    <t>prd-jhs-pri-db-sub</t>
    <phoneticPr fontId="1" type="noConversion"/>
  </si>
  <si>
    <t>172.23.11.0/24</t>
    <phoneticPr fontId="1" type="noConversion"/>
  </si>
  <si>
    <t>172.23.12.0/24</t>
    <phoneticPr fontId="1" type="noConversion"/>
  </si>
  <si>
    <t>172.23.13.0/24</t>
    <phoneticPr fontId="1" type="noConversion"/>
  </si>
  <si>
    <t>172.23.14.0/24</t>
    <phoneticPr fontId="1" type="noConversion"/>
  </si>
  <si>
    <t>172.23.15.0/24</t>
    <phoneticPr fontId="1" type="noConversion"/>
  </si>
  <si>
    <t>중학</t>
    <phoneticPr fontId="1" type="noConversion"/>
  </si>
  <si>
    <t>prd-eng-lb-sub</t>
    <phoneticPr fontId="1" type="noConversion"/>
  </si>
  <si>
    <t>prd-eng-pub-sub</t>
    <phoneticPr fontId="1" type="noConversion"/>
  </si>
  <si>
    <t>prd-eng-pri-web-sub</t>
    <phoneticPr fontId="1" type="noConversion"/>
  </si>
  <si>
    <t>prd-eng-pri-was-sub</t>
    <phoneticPr fontId="1" type="noConversion"/>
  </si>
  <si>
    <t>prd-eng-pri-db-sub</t>
    <phoneticPr fontId="1" type="noConversion"/>
  </si>
  <si>
    <t>영어</t>
    <phoneticPr fontId="1" type="noConversion"/>
  </si>
  <si>
    <t>prd-mat-lb-sub</t>
    <phoneticPr fontId="1" type="noConversion"/>
  </si>
  <si>
    <t>prd-mat-pub-sub</t>
    <phoneticPr fontId="1" type="noConversion"/>
  </si>
  <si>
    <t>prd-mat-pri-web-sub</t>
    <phoneticPr fontId="1" type="noConversion"/>
  </si>
  <si>
    <t>prd-mat-pri-was-sub</t>
    <phoneticPr fontId="1" type="noConversion"/>
  </si>
  <si>
    <t>prd-mat-pri-db-sub</t>
    <phoneticPr fontId="1" type="noConversion"/>
  </si>
  <si>
    <t>172.23.21.0/24</t>
    <phoneticPr fontId="1" type="noConversion"/>
  </si>
  <si>
    <t>172.23.22.0/24</t>
    <phoneticPr fontId="1" type="noConversion"/>
  </si>
  <si>
    <t>172.23.23.0/24</t>
    <phoneticPr fontId="1" type="noConversion"/>
  </si>
  <si>
    <t>172.23.24.0/24</t>
    <phoneticPr fontId="1" type="noConversion"/>
  </si>
  <si>
    <t>172.23.25.0/24</t>
    <phoneticPr fontId="1" type="noConversion"/>
  </si>
  <si>
    <t>수학</t>
    <phoneticPr fontId="1" type="noConversion"/>
  </si>
  <si>
    <t>API</t>
    <phoneticPr fontId="1" type="noConversion"/>
  </si>
  <si>
    <t>prd-api-lb-sub</t>
    <phoneticPr fontId="1" type="noConversion"/>
  </si>
  <si>
    <t>prd-api-pub-sub</t>
    <phoneticPr fontId="1" type="noConversion"/>
  </si>
  <si>
    <t>prd-api-pri-web-sub</t>
    <phoneticPr fontId="1" type="noConversion"/>
  </si>
  <si>
    <t>prd-api-pri-was-sub</t>
    <phoneticPr fontId="1" type="noConversion"/>
  </si>
  <si>
    <t>prd-api-pri-db-sub</t>
    <phoneticPr fontId="1" type="noConversion"/>
  </si>
  <si>
    <t>공통플랫폼</t>
    <phoneticPr fontId="1" type="noConversion"/>
  </si>
  <si>
    <t>prd-cmp-lb-sub</t>
    <phoneticPr fontId="1" type="noConversion"/>
  </si>
  <si>
    <t>prd-cmp-pub-sub</t>
    <phoneticPr fontId="1" type="noConversion"/>
  </si>
  <si>
    <t>prd-cmp-pri-web-sub</t>
    <phoneticPr fontId="1" type="noConversion"/>
  </si>
  <si>
    <t>prd-cmp-pri-was-sub</t>
    <phoneticPr fontId="1" type="noConversion"/>
  </si>
  <si>
    <t>prd-cmp-pri-db-sub</t>
    <phoneticPr fontId="1" type="noConversion"/>
  </si>
  <si>
    <t>prd-hsc-pub-sub</t>
    <phoneticPr fontId="1" type="noConversion"/>
  </si>
  <si>
    <t>prd-hsc-pri-web-sub</t>
    <phoneticPr fontId="1" type="noConversion"/>
  </si>
  <si>
    <t>prd-hsc-pri-was-sub</t>
    <phoneticPr fontId="1" type="noConversion"/>
  </si>
  <si>
    <t>prd-hsc-pri-db-sub</t>
    <phoneticPr fontId="1" type="noConversion"/>
  </si>
  <si>
    <t>prd-pri-pub-sub</t>
    <phoneticPr fontId="1" type="noConversion"/>
  </si>
  <si>
    <t>prd-pri-pri-web-sub</t>
    <phoneticPr fontId="1" type="noConversion"/>
  </si>
  <si>
    <t>prd-pri-pri-was-sub</t>
    <phoneticPr fontId="1" type="noConversion"/>
  </si>
  <si>
    <t>prd-pri-pri-db-sub</t>
    <phoneticPr fontId="1" type="noConversion"/>
  </si>
  <si>
    <t>메인</t>
    <phoneticPr fontId="1" type="noConversion"/>
  </si>
  <si>
    <t>prd-man-lb-sub</t>
    <phoneticPr fontId="1" type="noConversion"/>
  </si>
  <si>
    <t>prd-man-pub-sub</t>
    <phoneticPr fontId="1" type="noConversion"/>
  </si>
  <si>
    <t>prd-man-pri-web-sub</t>
    <phoneticPr fontId="1" type="noConversion"/>
  </si>
  <si>
    <t>prd-man-pri-was-sub</t>
    <phoneticPr fontId="1" type="noConversion"/>
  </si>
  <si>
    <t>prd-man-pri-db-sub</t>
    <phoneticPr fontId="1" type="noConversion"/>
  </si>
  <si>
    <t>172.23.31.0/24</t>
    <phoneticPr fontId="1" type="noConversion"/>
  </si>
  <si>
    <t>172.23.32.0/24</t>
    <phoneticPr fontId="1" type="noConversion"/>
  </si>
  <si>
    <t>172.23.33.0/24</t>
    <phoneticPr fontId="1" type="noConversion"/>
  </si>
  <si>
    <t>172.23.34.0/24</t>
    <phoneticPr fontId="1" type="noConversion"/>
  </si>
  <si>
    <t>172.23.35.0/24</t>
    <phoneticPr fontId="1" type="noConversion"/>
  </si>
  <si>
    <t>ebsLang</t>
    <phoneticPr fontId="1" type="noConversion"/>
  </si>
  <si>
    <t>prd-lan-lb-sub</t>
    <phoneticPr fontId="1" type="noConversion"/>
  </si>
  <si>
    <t>prd-lan-pub-sub</t>
    <phoneticPr fontId="1" type="noConversion"/>
  </si>
  <si>
    <t>prd-lan-pri-web-sub</t>
    <phoneticPr fontId="1" type="noConversion"/>
  </si>
  <si>
    <t>prd-lan-pri-was-sub</t>
    <phoneticPr fontId="1" type="noConversion"/>
  </si>
  <si>
    <t>prd-lan-pri-db-sub</t>
    <phoneticPr fontId="1" type="noConversion"/>
  </si>
  <si>
    <t>172.23.201.0/24</t>
    <phoneticPr fontId="1" type="noConversion"/>
  </si>
  <si>
    <t>172.23.202.0/24</t>
    <phoneticPr fontId="1" type="noConversion"/>
  </si>
  <si>
    <t>172.23.203.0/24</t>
    <phoneticPr fontId="1" type="noConversion"/>
  </si>
  <si>
    <t>172.23.204.0/24</t>
    <phoneticPr fontId="1" type="noConversion"/>
  </si>
  <si>
    <t>172.23.205.0/24</t>
    <phoneticPr fontId="1" type="noConversion"/>
  </si>
  <si>
    <t>172.23.211.0/24</t>
    <phoneticPr fontId="1" type="noConversion"/>
  </si>
  <si>
    <t>172.23.212.0/24</t>
    <phoneticPr fontId="1" type="noConversion"/>
  </si>
  <si>
    <t>172.23.213.0/24</t>
    <phoneticPr fontId="1" type="noConversion"/>
  </si>
  <si>
    <t>172.23.214.0/24</t>
    <phoneticPr fontId="1" type="noConversion"/>
  </si>
  <si>
    <t>172.23.215.0/24</t>
    <phoneticPr fontId="1" type="noConversion"/>
  </si>
  <si>
    <t>172.23.41.0/24</t>
    <phoneticPr fontId="1" type="noConversion"/>
  </si>
  <si>
    <t>172.23.42.0/24</t>
    <phoneticPr fontId="1" type="noConversion"/>
  </si>
  <si>
    <t>172.23.43.0/24</t>
    <phoneticPr fontId="1" type="noConversion"/>
  </si>
  <si>
    <t>172.23.44.0/24</t>
    <phoneticPr fontId="1" type="noConversion"/>
  </si>
  <si>
    <t>172.23.45.0/24</t>
    <phoneticPr fontId="1" type="noConversion"/>
  </si>
  <si>
    <t>172.23.51.0/24</t>
    <phoneticPr fontId="1" type="noConversion"/>
  </si>
  <si>
    <t>172.23.52.0/24</t>
    <phoneticPr fontId="1" type="noConversion"/>
  </si>
  <si>
    <t>172.23.53.0/24</t>
    <phoneticPr fontId="1" type="noConversion"/>
  </si>
  <si>
    <t>172.23.54.0/24</t>
    <phoneticPr fontId="1" type="noConversion"/>
  </si>
  <si>
    <t>172.23.55.0/24</t>
    <phoneticPr fontId="1" type="noConversion"/>
  </si>
  <si>
    <t>172.23.61.0/24</t>
    <phoneticPr fontId="1" type="noConversion"/>
  </si>
  <si>
    <t>172.23.62.0/24</t>
    <phoneticPr fontId="1" type="noConversion"/>
  </si>
  <si>
    <t>172.23.63.0/24</t>
    <phoneticPr fontId="1" type="noConversion"/>
  </si>
  <si>
    <t>172.23.64.0/24</t>
    <phoneticPr fontId="1" type="noConversion"/>
  </si>
  <si>
    <t>172.23.65.0/24</t>
    <phoneticPr fontId="1" type="noConversion"/>
  </si>
  <si>
    <t>솔루션</t>
    <phoneticPr fontId="1" type="noConversion"/>
  </si>
  <si>
    <t>prd-sw-lb-sub</t>
    <phoneticPr fontId="1" type="noConversion"/>
  </si>
  <si>
    <t>prd-sw-pub-sub</t>
    <phoneticPr fontId="1" type="noConversion"/>
  </si>
  <si>
    <t>prd-sw-pri-web-sub</t>
    <phoneticPr fontId="1" type="noConversion"/>
  </si>
  <si>
    <t>prd-sw-pri-was-sub</t>
    <phoneticPr fontId="1" type="noConversion"/>
  </si>
  <si>
    <t>prd-sw-pri-db-sub</t>
    <phoneticPr fontId="1" type="noConversion"/>
  </si>
  <si>
    <t>172.23.231.0/24</t>
    <phoneticPr fontId="1" type="noConversion"/>
  </si>
  <si>
    <t>172.23.232.0/24</t>
    <phoneticPr fontId="1" type="noConversion"/>
  </si>
  <si>
    <t>172.23.233.0/24</t>
    <phoneticPr fontId="1" type="noConversion"/>
  </si>
  <si>
    <t>172.23.234.0/24</t>
    <phoneticPr fontId="1" type="noConversion"/>
  </si>
  <si>
    <t>172.23.235.0/24</t>
    <phoneticPr fontId="1" type="noConversion"/>
  </si>
  <si>
    <t>규칙 우선순위</t>
    <phoneticPr fontId="1" type="noConversion"/>
  </si>
  <si>
    <t>규칙번호</t>
    <phoneticPr fontId="1" type="noConversion"/>
  </si>
  <si>
    <t>조건</t>
    <phoneticPr fontId="1" type="noConversion"/>
  </si>
  <si>
    <t>default</t>
    <phoneticPr fontId="1" type="noConversion"/>
  </si>
  <si>
    <t xml:space="preserve"> 타겟 그룹</t>
    <phoneticPr fontId="1" type="noConversion"/>
  </si>
  <si>
    <t>web001-target</t>
    <phoneticPr fontId="1" type="noConversion"/>
  </si>
  <si>
    <t>가중치</t>
    <phoneticPr fontId="1" type="noConversion"/>
  </si>
  <si>
    <t>Host Header</t>
    <phoneticPr fontId="1" type="noConversion"/>
  </si>
  <si>
    <t>조건내용</t>
    <phoneticPr fontId="1" type="noConversion"/>
  </si>
  <si>
    <t>www.two.com</t>
    <phoneticPr fontId="1" type="noConversion"/>
  </si>
  <si>
    <t>Path Pattern</t>
    <phoneticPr fontId="1" type="noConversion"/>
  </si>
  <si>
    <t>/image/</t>
    <phoneticPr fontId="1" type="noConversion"/>
  </si>
  <si>
    <t>web002-target</t>
    <phoneticPr fontId="1" type="noConversion"/>
  </si>
  <si>
    <t>Sticky Session</t>
    <phoneticPr fontId="1" type="noConversion"/>
  </si>
  <si>
    <t>X</t>
    <phoneticPr fontId="1" type="noConversion"/>
  </si>
  <si>
    <t>■ Load Balancer - 리스너 규칙</t>
    <phoneticPr fontId="1" type="noConversion"/>
  </si>
  <si>
    <t>비공인 IP</t>
    <phoneticPr fontId="1" type="noConversion"/>
  </si>
  <si>
    <t>비공인 IP</t>
    <phoneticPr fontId="1" type="noConversion"/>
  </si>
  <si>
    <t>공인 IP</t>
    <phoneticPr fontId="1" type="noConversion"/>
  </si>
  <si>
    <t>용도</t>
    <phoneticPr fontId="1" type="noConversion"/>
  </si>
  <si>
    <t>스테이징</t>
    <phoneticPr fontId="1" type="noConversion"/>
  </si>
  <si>
    <t>스테이징</t>
    <phoneticPr fontId="1" type="noConversion"/>
  </si>
  <si>
    <t>stg-hsc-db</t>
    <phoneticPr fontId="1" type="noConversion"/>
  </si>
  <si>
    <t>172.22.5.11</t>
  </si>
  <si>
    <t>stg-sso-db</t>
    <phoneticPr fontId="1" type="noConversion"/>
  </si>
  <si>
    <t>172.22.5.12</t>
  </si>
  <si>
    <t>stg-eng-db</t>
    <phoneticPr fontId="1" type="noConversion"/>
  </si>
  <si>
    <t>172.22.5.13</t>
  </si>
  <si>
    <t>스테이징</t>
    <phoneticPr fontId="1" type="noConversion"/>
  </si>
  <si>
    <t>공통-DB</t>
    <phoneticPr fontId="1" type="noConversion"/>
  </si>
  <si>
    <t>stg-mat-db</t>
    <phoneticPr fontId="1" type="noConversion"/>
  </si>
  <si>
    <t>172.22.5.14</t>
  </si>
  <si>
    <t>stg-jhs-db</t>
    <phoneticPr fontId="1" type="noConversion"/>
  </si>
  <si>
    <t>172.22.5.15</t>
  </si>
  <si>
    <t>stg-pri-db</t>
    <phoneticPr fontId="1" type="noConversion"/>
  </si>
  <si>
    <t>172.22.5.16</t>
  </si>
  <si>
    <t>stg-mcl-db</t>
    <phoneticPr fontId="1" type="noConversion"/>
  </si>
  <si>
    <t>172.22.5.17</t>
  </si>
  <si>
    <t>stg-cmm-db</t>
    <phoneticPr fontId="1" type="noConversion"/>
  </si>
  <si>
    <t>172.22.5.18</t>
  </si>
  <si>
    <t>스테이징</t>
    <phoneticPr fontId="1" type="noConversion"/>
  </si>
  <si>
    <t>stg-brd-db</t>
    <phoneticPr fontId="1" type="noConversion"/>
  </si>
  <si>
    <t>172.22.5.19</t>
  </si>
  <si>
    <t>stg-ha-db</t>
    <phoneticPr fontId="1" type="noConversion"/>
  </si>
  <si>
    <t>MaxScale (Fail Over 기능)</t>
    <phoneticPr fontId="1" type="noConversion"/>
  </si>
  <si>
    <t>172.22.5.24</t>
  </si>
  <si>
    <t>stg-cdc</t>
    <phoneticPr fontId="1" type="noConversion"/>
  </si>
  <si>
    <t>CDC</t>
    <phoneticPr fontId="1" type="noConversion"/>
  </si>
  <si>
    <t>172.22.5.25</t>
  </si>
  <si>
    <t>용도</t>
    <phoneticPr fontId="1" type="noConversion"/>
  </si>
  <si>
    <t>prd-api-lb-nacl</t>
  </si>
  <si>
    <t>prd-api-pub-nacl</t>
  </si>
  <si>
    <t>prd-api-pri-web-nacl</t>
  </si>
  <si>
    <t>prd-api-pri-was-nacl</t>
  </si>
  <si>
    <t>prd-api-pri-db-nacl</t>
  </si>
  <si>
    <t>prd-cmp-lb-nacl</t>
  </si>
  <si>
    <t>prd-cmp-pub-nacl</t>
  </si>
  <si>
    <t>prd-cmp-pri-web-nacl</t>
  </si>
  <si>
    <t>prd-cmp-pri-was-nacl</t>
  </si>
  <si>
    <t>prd-cmp-pri-db-nacl</t>
  </si>
  <si>
    <t>prd-hsc-lb-nacl</t>
  </si>
  <si>
    <t>prd-hsc-pub-nacl</t>
  </si>
  <si>
    <t>prd-hsc-pri-web-nacl</t>
  </si>
  <si>
    <t>prd-hsc-pri-was-nacl</t>
  </si>
  <si>
    <t>prd-hsc-pri-db-nacl</t>
  </si>
  <si>
    <t>prd-eng-lb-nacl</t>
  </si>
  <si>
    <t>prd-eng-pub-nacl</t>
  </si>
  <si>
    <t>prd-eng-pri-web-nacl</t>
  </si>
  <si>
    <t>prd-eng-pri-was-nacl</t>
  </si>
  <si>
    <t>prd-eng-pri-db-nacl</t>
  </si>
  <si>
    <t>prd-mat-lb-nacl</t>
  </si>
  <si>
    <t>prd-mat-pub-nacl</t>
  </si>
  <si>
    <t>prd-mat-pri-web-nacl</t>
  </si>
  <si>
    <t>prd-mat-pri-was-nacl</t>
  </si>
  <si>
    <t>prd-mat-pri-db-nacl</t>
  </si>
  <si>
    <t>prd-jhs-lb-nacl</t>
  </si>
  <si>
    <t>prd-jhs-pub-nacl</t>
  </si>
  <si>
    <t>prd-jhs-pri-web-nacl</t>
  </si>
  <si>
    <t>prd-jhs-pri-was-nacl</t>
  </si>
  <si>
    <t>prd-jhs-pri-db-nacl</t>
  </si>
  <si>
    <t>prd-pri-lb-nacl</t>
  </si>
  <si>
    <t>prd-pri-pub-nacl</t>
  </si>
  <si>
    <t>prd-pri-pri-web-nacl</t>
  </si>
  <si>
    <t>prd-pri-pri-was-nacl</t>
  </si>
  <si>
    <t>prd-pri-pri-db-nacl</t>
  </si>
  <si>
    <t>prd-man-lb-nacl</t>
  </si>
  <si>
    <t>prd-man-pub-nacl</t>
  </si>
  <si>
    <t>prd-man-pri-web-nacl</t>
  </si>
  <si>
    <t>prd-man-pri-was-nacl</t>
  </si>
  <si>
    <t>prd-man-pri-db-nacl</t>
  </si>
  <si>
    <t>prd-lan-lb-nacl</t>
  </si>
  <si>
    <t>prd-lan-pub-nacl</t>
  </si>
  <si>
    <t>prd-lan-pri-web-nacl</t>
  </si>
  <si>
    <t>prd-lan-pri-was-nacl</t>
  </si>
  <si>
    <t>prd-lan-pri-db-nacl</t>
  </si>
  <si>
    <t>prd-sw-lb-nacl</t>
  </si>
  <si>
    <t>prd-sw-pub-nacl</t>
  </si>
  <si>
    <t>prd-sw-pri-web-nacl</t>
  </si>
  <si>
    <t>prd-sw-pri-was-nacl</t>
  </si>
  <si>
    <t>prd-sw-pri-db-nacl</t>
  </si>
  <si>
    <t>WEB</t>
    <phoneticPr fontId="1" type="noConversion"/>
  </si>
  <si>
    <t>WAS</t>
    <phoneticPr fontId="1" type="noConversion"/>
  </si>
  <si>
    <t>Bastion</t>
    <phoneticPr fontId="1" type="noConversion"/>
  </si>
  <si>
    <t>DB</t>
    <phoneticPr fontId="1" type="noConversion"/>
  </si>
  <si>
    <t>적용서버</t>
    <phoneticPr fontId="1" type="noConversion"/>
  </si>
  <si>
    <t>prd-hsc-image-web-01</t>
    <phoneticPr fontId="1" type="noConversion"/>
  </si>
  <si>
    <t>prd-hsc-image-web-02</t>
  </si>
  <si>
    <t>prd-hsc-image-web-03</t>
  </si>
  <si>
    <t>prd-hsc-image-web-04</t>
  </si>
  <si>
    <t>prd-hsc-image-web-05</t>
  </si>
  <si>
    <t>prd-hsc-image-web-06</t>
  </si>
  <si>
    <t>prd-hsc-image-web-07</t>
  </si>
  <si>
    <t>prd-man-image-web-01</t>
    <phoneticPr fontId="1" type="noConversion"/>
  </si>
  <si>
    <t>prd-man-image-web-02</t>
  </si>
  <si>
    <t>prd-man-image-web-03</t>
  </si>
  <si>
    <t>prd-man-image-web-04</t>
  </si>
  <si>
    <t>prd-man-image-web-05</t>
  </si>
  <si>
    <t>prd-hsc-db-m</t>
    <phoneticPr fontId="1" type="noConversion"/>
  </si>
  <si>
    <t>prd-hsc-db-s-01</t>
    <phoneticPr fontId="1" type="noConversion"/>
  </si>
  <si>
    <t>prd-hsc-db-s-02</t>
    <phoneticPr fontId="1" type="noConversion"/>
  </si>
  <si>
    <t>prd-eng-db-m</t>
    <phoneticPr fontId="1" type="noConversion"/>
  </si>
  <si>
    <t>prd-eng-db-s</t>
    <phoneticPr fontId="1" type="noConversion"/>
  </si>
  <si>
    <t>prd-mat-db-m</t>
    <phoneticPr fontId="1" type="noConversion"/>
  </si>
  <si>
    <t>prd-mat-db-s</t>
    <phoneticPr fontId="1" type="noConversion"/>
  </si>
  <si>
    <t>prd-jhs-db-s</t>
    <phoneticPr fontId="1" type="noConversion"/>
  </si>
  <si>
    <t>prd-jhs-db-m</t>
    <phoneticPr fontId="1" type="noConversion"/>
  </si>
  <si>
    <t>prd-pri-db-m</t>
    <phoneticPr fontId="1" type="noConversion"/>
  </si>
  <si>
    <t>prd-pri-db-s</t>
    <phoneticPr fontId="1" type="noConversion"/>
  </si>
  <si>
    <t>prd-mcl-db-m</t>
    <phoneticPr fontId="1" type="noConversion"/>
  </si>
  <si>
    <t>prd-mcl-db-s</t>
    <phoneticPr fontId="1" type="noConversion"/>
  </si>
  <si>
    <t>prd-hsc-redis-01</t>
    <phoneticPr fontId="1" type="noConversion"/>
  </si>
  <si>
    <t>prd-hsc-redis-02</t>
    <phoneticPr fontId="1" type="noConversion"/>
  </si>
  <si>
    <t>※ Outbound 포트 1-65535 접근소스 0.0.0.0/0 모두 허용</t>
    <phoneticPr fontId="1" type="noConversion"/>
  </si>
  <si>
    <t>Inbound/
Outbound 규칙</t>
    <phoneticPr fontId="1" type="noConversion"/>
  </si>
  <si>
    <t>-</t>
    <phoneticPr fontId="1" type="noConversion"/>
  </si>
  <si>
    <t>■ IPsec VPN 정보</t>
    <phoneticPr fontId="1" type="noConversion"/>
  </si>
  <si>
    <t>킨텍스 사무실</t>
    <phoneticPr fontId="1" type="noConversion"/>
  </si>
  <si>
    <t>NCP 네트워크</t>
    <phoneticPr fontId="1" type="noConversion"/>
  </si>
  <si>
    <t>IKEv1</t>
    <phoneticPr fontId="1" type="noConversion"/>
  </si>
  <si>
    <t xml:space="preserve"> Private Network</t>
    <phoneticPr fontId="1" type="noConversion"/>
  </si>
  <si>
    <t>VPN GW IP</t>
    <phoneticPr fontId="1" type="noConversion"/>
  </si>
  <si>
    <t>VPN GW 이름</t>
    <phoneticPr fontId="1" type="noConversion"/>
  </si>
  <si>
    <t>Encryption</t>
    <phoneticPr fontId="1" type="noConversion"/>
  </si>
  <si>
    <t>D-H Group</t>
    <phoneticPr fontId="1" type="noConversion"/>
  </si>
  <si>
    <t>Hash</t>
    <phoneticPr fontId="1" type="noConversion"/>
  </si>
  <si>
    <t>Lifetime</t>
    <phoneticPr fontId="1" type="noConversion"/>
  </si>
  <si>
    <t>Pre-shared-Key</t>
    <phoneticPr fontId="1" type="noConversion"/>
  </si>
  <si>
    <t>ESP</t>
    <phoneticPr fontId="1" type="noConversion"/>
  </si>
  <si>
    <t>대역폭</t>
    <phoneticPr fontId="1" type="noConversion"/>
  </si>
  <si>
    <t>172.20.50.0/24</t>
    <phoneticPr fontId="1" type="noConversion"/>
  </si>
  <si>
    <t>218.52.106.239</t>
    <phoneticPr fontId="1" type="noConversion"/>
  </si>
  <si>
    <t>192.168.80.0/24</t>
    <phoneticPr fontId="1" type="noConversion"/>
  </si>
  <si>
    <t>ebs-vpn</t>
    <phoneticPr fontId="1" type="noConversion"/>
  </si>
  <si>
    <t>49.236.139.79</t>
    <phoneticPr fontId="1" type="noConversion"/>
  </si>
  <si>
    <t>aes-128</t>
    <phoneticPr fontId="1" type="noConversion"/>
  </si>
  <si>
    <t>sha1</t>
    <phoneticPr fontId="1" type="noConversion"/>
  </si>
  <si>
    <t>ebscloud13@</t>
    <phoneticPr fontId="1" type="noConversion"/>
  </si>
  <si>
    <t>aes-128 / sha1</t>
    <phoneticPr fontId="1" type="noConversion"/>
  </si>
  <si>
    <t>30Mbps</t>
    <phoneticPr fontId="1" type="noConversion"/>
  </si>
  <si>
    <t>Ipsec VPN Down시 확인 리스트</t>
    <phoneticPr fontId="1" type="noConversion"/>
  </si>
  <si>
    <t>현재 설정 리스트(8/25)</t>
    <phoneticPr fontId="1" type="noConversion"/>
  </si>
  <si>
    <t>1) Naver 콘솔에서 Ipsec VPN Tunnel 확인</t>
    <phoneticPr fontId="1" type="noConversion"/>
  </si>
  <si>
    <t>[구축사무실]</t>
    <phoneticPr fontId="1" type="noConversion"/>
  </si>
  <si>
    <t>&lt;-&gt;</t>
    <phoneticPr fontId="1" type="noConversion"/>
  </si>
  <si>
    <t>[킨텍스사무실]</t>
    <phoneticPr fontId="1" type="noConversion"/>
  </si>
  <si>
    <t>2) 내부망 https://172.20.50.1/login</t>
    <phoneticPr fontId="1" type="noConversion"/>
  </si>
  <si>
    <t>ecsdbdev-vpn</t>
    <phoneticPr fontId="1" type="noConversion"/>
  </si>
  <si>
    <t>&lt;-&gt;</t>
    <phoneticPr fontId="1" type="noConversion"/>
  </si>
  <si>
    <t>192.168.251.0/24</t>
    <phoneticPr fontId="1" type="noConversion"/>
  </si>
  <si>
    <t>[개발DB ecsdbdev01, ecsdbdev02]</t>
    <phoneticPr fontId="1" type="noConversion"/>
  </si>
  <si>
    <t xml:space="preserve">  - sicc / siccebs12#$</t>
    <phoneticPr fontId="1" type="noConversion"/>
  </si>
  <si>
    <t>elsdev03-vpn</t>
    <phoneticPr fontId="1" type="noConversion"/>
  </si>
  <si>
    <t>192.168.250.0/24</t>
    <phoneticPr fontId="1" type="noConversion"/>
  </si>
  <si>
    <t>[개발DB elsdev03]</t>
    <phoneticPr fontId="1" type="noConversion"/>
  </si>
  <si>
    <t xml:space="preserve">  - Monitor -&gt; Ipsec Monitor -&gt; phase 2 Selectors 에서 vpn 3개 설정 확인</t>
    <phoneticPr fontId="1" type="noConversion"/>
  </si>
  <si>
    <t>3) 내부망 Network -&gt; Interface</t>
    <phoneticPr fontId="1" type="noConversion"/>
  </si>
  <si>
    <t xml:space="preserve">  - wan2  -&gt;  Enable, Disable 재설정</t>
    <phoneticPr fontId="1" type="noConversion"/>
  </si>
  <si>
    <t>prd-sw-ai-ml-01</t>
    <phoneticPr fontId="1" type="noConversion"/>
  </si>
  <si>
    <t>prd-sw-ai-ml-02</t>
  </si>
  <si>
    <t>prd-sw-ai-ml-03</t>
  </si>
  <si>
    <t>prd-sw-ai-ml-04</t>
  </si>
  <si>
    <t>prd-sw-ai-ml-05</t>
  </si>
  <si>
    <t>prd-sw-ai-web-01</t>
    <phoneticPr fontId="1" type="noConversion"/>
  </si>
  <si>
    <t>prd-lang-web-01</t>
    <phoneticPr fontId="1" type="noConversion"/>
  </si>
  <si>
    <t>prd-lang-web-02</t>
    <phoneticPr fontId="1" type="noConversion"/>
  </si>
  <si>
    <t>prd-lang-web-03</t>
    <phoneticPr fontId="1" type="noConversion"/>
  </si>
  <si>
    <t>prd-lang-web-04</t>
    <phoneticPr fontId="1" type="noConversion"/>
  </si>
  <si>
    <t>prd-lang-was-01</t>
    <phoneticPr fontId="1" type="noConversion"/>
  </si>
  <si>
    <t>prd-lang-was-02</t>
    <phoneticPr fontId="1" type="noConversion"/>
  </si>
  <si>
    <t>prd-lang-was-03</t>
    <phoneticPr fontId="1" type="noConversion"/>
  </si>
  <si>
    <t>prd-lang-was-04</t>
    <phoneticPr fontId="1" type="noConversion"/>
  </si>
  <si>
    <t>prd-lang-db-01</t>
    <phoneticPr fontId="1" type="noConversion"/>
  </si>
  <si>
    <t>prd-lang-db-02</t>
    <phoneticPr fontId="1" type="noConversion"/>
  </si>
  <si>
    <t>172.23.204.11</t>
    <phoneticPr fontId="1" type="noConversion"/>
  </si>
  <si>
    <t>172.23.204.12</t>
  </si>
  <si>
    <t>172.23.204.13</t>
  </si>
  <si>
    <t>172.23.204.14</t>
  </si>
  <si>
    <t>172.23.204.15</t>
  </si>
  <si>
    <t>172.23.204.16</t>
  </si>
  <si>
    <t>172.23.204.17</t>
  </si>
  <si>
    <t>172.23.204.18</t>
  </si>
  <si>
    <t>172.23.204.19</t>
  </si>
  <si>
    <t>172.23.204.20</t>
  </si>
  <si>
    <t>172.23.204.21</t>
  </si>
  <si>
    <t>172.23.204.22</t>
  </si>
  <si>
    <t>172.23.213.11</t>
    <phoneticPr fontId="1" type="noConversion"/>
  </si>
  <si>
    <t>172.23.213.12</t>
  </si>
  <si>
    <t>172.23.213.13</t>
  </si>
  <si>
    <t>172.23.213.14</t>
  </si>
  <si>
    <t>172.23.213.15</t>
  </si>
  <si>
    <t>172.23.213.16</t>
  </si>
  <si>
    <t>172.23.213.17</t>
  </si>
  <si>
    <t>172.23.213.18</t>
  </si>
  <si>
    <t>172.23.213.19</t>
  </si>
  <si>
    <t>172.23.213.20</t>
  </si>
  <si>
    <t>172.23.213.21</t>
  </si>
  <si>
    <t>172.23.213.22</t>
  </si>
  <si>
    <t>172.23.213.23</t>
  </si>
  <si>
    <t>172.23.213.24</t>
  </si>
  <si>
    <t>172.23.213.25</t>
  </si>
  <si>
    <t>172.23.213.26</t>
  </si>
  <si>
    <t>172.23.213.27</t>
  </si>
  <si>
    <t>172.23.213.28</t>
  </si>
  <si>
    <t>172.23.213.29</t>
  </si>
  <si>
    <t>172.23.213.30</t>
  </si>
  <si>
    <t>172.23.213.31</t>
  </si>
  <si>
    <t>172.23.213.32</t>
  </si>
  <si>
    <t>172.23.214.11</t>
    <phoneticPr fontId="1" type="noConversion"/>
  </si>
  <si>
    <t>172.23.214.12</t>
  </si>
  <si>
    <t>172.23.214.13</t>
  </si>
  <si>
    <t>172.23.214.14</t>
  </si>
  <si>
    <t>172.23.214.15</t>
  </si>
  <si>
    <t>172.23.214.16</t>
  </si>
  <si>
    <t>172.23.214.17</t>
  </si>
  <si>
    <t>172.23.214.18</t>
  </si>
  <si>
    <t>172.23.214.19</t>
  </si>
  <si>
    <t>172.23.214.20</t>
  </si>
  <si>
    <t>172.23.214.21</t>
  </si>
  <si>
    <t>172.23.214.22</t>
  </si>
  <si>
    <t>172.23.214.23</t>
  </si>
  <si>
    <t>172.23.214.24</t>
  </si>
  <si>
    <t>172.23.214.25</t>
  </si>
  <si>
    <t>172.23.214.26</t>
  </si>
  <si>
    <t>172.23.214.27</t>
  </si>
  <si>
    <t>172.23.214.28</t>
  </si>
  <si>
    <t>172.23.214.29</t>
  </si>
  <si>
    <t>172.23.214.30</t>
  </si>
  <si>
    <t>172.23.214.31</t>
  </si>
  <si>
    <t>172.23.214.32</t>
  </si>
  <si>
    <t>172.23.3.11</t>
    <phoneticPr fontId="1" type="noConversion"/>
  </si>
  <si>
    <t>172.23.3.12</t>
  </si>
  <si>
    <t>172.23.3.13</t>
  </si>
  <si>
    <t>172.23.3.14</t>
  </si>
  <si>
    <t>172.23.3.15</t>
  </si>
  <si>
    <t>172.23.3.16</t>
  </si>
  <si>
    <t>172.23.3.17</t>
  </si>
  <si>
    <t>172.23.3.18</t>
  </si>
  <si>
    <t>172.23.3.19</t>
  </si>
  <si>
    <t>172.23.3.20</t>
  </si>
  <si>
    <t>172.23.3.21</t>
  </si>
  <si>
    <t>172.23.3.22</t>
  </si>
  <si>
    <t>172.23.3.23</t>
  </si>
  <si>
    <t>172.23.3.24</t>
  </si>
  <si>
    <t>172.23.3.25</t>
  </si>
  <si>
    <t>172.23.3.26</t>
  </si>
  <si>
    <t>172.23.3.27</t>
  </si>
  <si>
    <t>172.23.3.28</t>
  </si>
  <si>
    <t>172.23.3.29</t>
  </si>
  <si>
    <t>172.23.3.30</t>
  </si>
  <si>
    <t>172.23.3.31</t>
  </si>
  <si>
    <t>172.23.3.32</t>
  </si>
  <si>
    <t>172.23.3.33</t>
  </si>
  <si>
    <t>172.23.3.34</t>
  </si>
  <si>
    <t>172.23.3.35</t>
  </si>
  <si>
    <t>172.23.3.36</t>
  </si>
  <si>
    <t>172.23.3.37</t>
  </si>
  <si>
    <t>172.23.4.11</t>
    <phoneticPr fontId="1" type="noConversion"/>
  </si>
  <si>
    <t>172.23.4.12</t>
  </si>
  <si>
    <t>172.23.4.13</t>
  </si>
  <si>
    <t>172.23.4.14</t>
  </si>
  <si>
    <t>172.23.4.15</t>
  </si>
  <si>
    <t>172.23.4.16</t>
  </si>
  <si>
    <t>172.23.4.17</t>
  </si>
  <si>
    <t>172.23.4.18</t>
  </si>
  <si>
    <t>172.23.4.19</t>
  </si>
  <si>
    <t>172.23.4.20</t>
  </si>
  <si>
    <t>172.23.4.21</t>
  </si>
  <si>
    <t>172.23.4.22</t>
  </si>
  <si>
    <t>172.23.4.23</t>
  </si>
  <si>
    <t>172.23.4.24</t>
  </si>
  <si>
    <t>172.23.4.25</t>
  </si>
  <si>
    <t>172.23.4.26</t>
  </si>
  <si>
    <t>172.23.4.27</t>
  </si>
  <si>
    <t>172.23.4.28</t>
  </si>
  <si>
    <t>172.23.4.29</t>
  </si>
  <si>
    <t>172.23.4.30</t>
  </si>
  <si>
    <t>172.23.13.11</t>
    <phoneticPr fontId="1" type="noConversion"/>
  </si>
  <si>
    <t>172.23.13.12</t>
  </si>
  <si>
    <t>172.23.13.13</t>
  </si>
  <si>
    <t>172.23.13.14</t>
  </si>
  <si>
    <t>172.23.13.15</t>
  </si>
  <si>
    <t>172.23.13.16</t>
  </si>
  <si>
    <t>172.23.13.17</t>
  </si>
  <si>
    <t>172.23.13.18</t>
  </si>
  <si>
    <t>172.23.14.11</t>
    <phoneticPr fontId="1" type="noConversion"/>
  </si>
  <si>
    <t>172.23.14.12</t>
  </si>
  <si>
    <t>172.23.14.13</t>
  </si>
  <si>
    <t>172.23.14.14</t>
  </si>
  <si>
    <t>172.23.14.15</t>
  </si>
  <si>
    <t>172.23.14.16</t>
  </si>
  <si>
    <t>172.23.14.17</t>
  </si>
  <si>
    <t>172.23.14.18</t>
  </si>
  <si>
    <t>172.23.23.11</t>
    <phoneticPr fontId="1" type="noConversion"/>
  </si>
  <si>
    <t>172.23.23.12</t>
  </si>
  <si>
    <t>172.23.23.13</t>
  </si>
  <si>
    <t>172.23.23.14</t>
  </si>
  <si>
    <t>172.23.23.15</t>
  </si>
  <si>
    <t>172.23.23.16</t>
  </si>
  <si>
    <t>172.23.24.11</t>
    <phoneticPr fontId="1" type="noConversion"/>
  </si>
  <si>
    <t>172.23.24.12</t>
  </si>
  <si>
    <t>172.23.24.13</t>
  </si>
  <si>
    <t>172.23.24.14</t>
  </si>
  <si>
    <t>172.23.24.15</t>
  </si>
  <si>
    <t>172.23.24.16</t>
  </si>
  <si>
    <t>172.23.33.11</t>
    <phoneticPr fontId="1" type="noConversion"/>
  </si>
  <si>
    <t>172.23.33.12</t>
  </si>
  <si>
    <t>172.23.33.13</t>
  </si>
  <si>
    <t>172.23.33.14</t>
  </si>
  <si>
    <t>172.23.34.11</t>
    <phoneticPr fontId="1" type="noConversion"/>
  </si>
  <si>
    <t>172.23.34.12</t>
  </si>
  <si>
    <t>172.23.34.13</t>
  </si>
  <si>
    <t>172.23.34.14</t>
  </si>
  <si>
    <t>172.23.43.11</t>
    <phoneticPr fontId="1" type="noConversion"/>
  </si>
  <si>
    <t>172.23.43.12</t>
  </si>
  <si>
    <t>172.23.43.13</t>
  </si>
  <si>
    <t>172.23.43.14</t>
  </si>
  <si>
    <t>172.23.43.15</t>
  </si>
  <si>
    <t>172.23.43.16</t>
  </si>
  <si>
    <t>172.23.43.17</t>
  </si>
  <si>
    <t>172.23.43.18</t>
  </si>
  <si>
    <t>172.23.44.11</t>
    <phoneticPr fontId="1" type="noConversion"/>
  </si>
  <si>
    <t>172.23.44.12</t>
  </si>
  <si>
    <t>172.23.44.13</t>
  </si>
  <si>
    <t>172.23.44.14</t>
  </si>
  <si>
    <t>172.23.44.15</t>
  </si>
  <si>
    <t>172.23.44.16</t>
  </si>
  <si>
    <t>172.23.44.17</t>
  </si>
  <si>
    <t>172.23.44.18</t>
  </si>
  <si>
    <t>172.23.53.11</t>
    <phoneticPr fontId="1" type="noConversion"/>
  </si>
  <si>
    <t>172.23.53.12</t>
  </si>
  <si>
    <t>172.23.53.13</t>
  </si>
  <si>
    <t>172.23.53.14</t>
  </si>
  <si>
    <t>172.23.53.15</t>
  </si>
  <si>
    <t>172.23.53.16</t>
  </si>
  <si>
    <t>172.23.53.17</t>
  </si>
  <si>
    <t>172.23.53.18</t>
  </si>
  <si>
    <t>172.23.53.19</t>
  </si>
  <si>
    <t>172.23.53.20</t>
  </si>
  <si>
    <t>172.23.53.21</t>
  </si>
  <si>
    <t>172.23.53.22</t>
  </si>
  <si>
    <t>172.23.53.23</t>
  </si>
  <si>
    <t>172.23.53.24</t>
  </si>
  <si>
    <t>172.23.53.25</t>
  </si>
  <si>
    <t>172.23.53.26</t>
  </si>
  <si>
    <t>172.23.53.27</t>
  </si>
  <si>
    <t>172.23.53.28</t>
  </si>
  <si>
    <t>172.23.53.29</t>
  </si>
  <si>
    <t>172.23.53.30</t>
  </si>
  <si>
    <t>172.23.53.31</t>
    <phoneticPr fontId="1" type="noConversion"/>
  </si>
  <si>
    <t>172.23.53.32</t>
  </si>
  <si>
    <t>172.23.53.33</t>
  </si>
  <si>
    <t>172.23.53.34</t>
  </si>
  <si>
    <t>172.23.53.35</t>
  </si>
  <si>
    <t>172.23.54.11</t>
    <phoneticPr fontId="1" type="noConversion"/>
  </si>
  <si>
    <t>172.23.54.12</t>
  </si>
  <si>
    <t>172.23.54.13</t>
  </si>
  <si>
    <t>172.23.54.14</t>
  </si>
  <si>
    <t>172.23.54.15</t>
  </si>
  <si>
    <t>172.23.54.16</t>
  </si>
  <si>
    <t>172.23.54.17</t>
  </si>
  <si>
    <t>172.23.54.18</t>
  </si>
  <si>
    <t>172.23.54.19</t>
  </si>
  <si>
    <t>172.23.54.20</t>
  </si>
  <si>
    <t>172.23.54.21</t>
  </si>
  <si>
    <t>172.23.54.22</t>
  </si>
  <si>
    <t>172.23.54.23</t>
  </si>
  <si>
    <t>172.23.54.24</t>
  </si>
  <si>
    <t>172.23.54.25</t>
  </si>
  <si>
    <t>172.23.54.26</t>
  </si>
  <si>
    <t>172.23.54.27</t>
  </si>
  <si>
    <t>172.23.54.28</t>
  </si>
  <si>
    <t>172.23.54.29</t>
  </si>
  <si>
    <t>172.23.54.30</t>
  </si>
  <si>
    <t>172.23.63.11</t>
    <phoneticPr fontId="1" type="noConversion"/>
  </si>
  <si>
    <t>172.23.63.12</t>
  </si>
  <si>
    <t>172.23.63.13</t>
  </si>
  <si>
    <t>172.23.63.14</t>
  </si>
  <si>
    <t>172.23.64.11</t>
    <phoneticPr fontId="1" type="noConversion"/>
  </si>
  <si>
    <t>172.23.64.12</t>
  </si>
  <si>
    <t>172.23.64.13</t>
  </si>
  <si>
    <t>172.23.64.14</t>
  </si>
  <si>
    <t>172.23.5.11</t>
    <phoneticPr fontId="1" type="noConversion"/>
  </si>
  <si>
    <t>172.23.5.12</t>
  </si>
  <si>
    <t>172.23.35.11</t>
    <phoneticPr fontId="1" type="noConversion"/>
  </si>
  <si>
    <t>172.23.35.12</t>
  </si>
  <si>
    <t>172.23.45.11</t>
    <phoneticPr fontId="1" type="noConversion"/>
  </si>
  <si>
    <t>172.23.45.12</t>
  </si>
  <si>
    <t>172.23.65.11</t>
    <phoneticPr fontId="1" type="noConversion"/>
  </si>
  <si>
    <t>172.23.65.12</t>
  </si>
  <si>
    <t>172.23.55.11</t>
    <phoneticPr fontId="1" type="noConversion"/>
  </si>
  <si>
    <t>172.23.55.12</t>
  </si>
  <si>
    <t>172.23.215.11</t>
    <phoneticPr fontId="1" type="noConversion"/>
  </si>
  <si>
    <t>172.23.215.12</t>
  </si>
  <si>
    <t>172.23.215.13</t>
  </si>
  <si>
    <t>172.23.215.14</t>
  </si>
  <si>
    <t>172.23.215.15</t>
  </si>
  <si>
    <t>172.23.215.16</t>
  </si>
  <si>
    <t>■ WAS Instance</t>
    <phoneticPr fontId="1" type="noConversion"/>
  </si>
  <si>
    <t>1. 인스턴스 명명규칙</t>
    <phoneticPr fontId="1" type="noConversion"/>
  </si>
  <si>
    <t>세부 항목</t>
    <phoneticPr fontId="1" type="noConversion"/>
  </si>
  <si>
    <t>적용 구조</t>
    <phoneticPr fontId="1" type="noConversion"/>
  </si>
  <si>
    <t>인스턴스 코드</t>
    <phoneticPr fontId="1" type="noConversion"/>
  </si>
  <si>
    <r>
      <rPr>
        <b/>
        <sz val="10"/>
        <rFont val="맑은 고딕"/>
        <family val="3"/>
        <charset val="129"/>
        <scheme val="minor"/>
      </rPr>
      <t>▶ 인스턴스는 7자리 대문자
    [1]-[2][3][4]-[5][6][7]-[8][9]-[10]</t>
    </r>
    <r>
      <rPr>
        <sz val="10"/>
        <color theme="1"/>
        <rFont val="맑은 고딕"/>
        <family val="3"/>
        <charset val="129"/>
        <scheme val="minor"/>
      </rPr>
      <t xml:space="preserve">
 [1] : 시스템구분
 [2-4] : 업무도메인코드     → 업무도메인약어(3자리). 솔루션은 자체 정의
 [5-7] : 사이트도메인코드  → 사이트도메인약어(3자리). 솔루션은 자체 정의
 [8-9] : 인스턴스 구분코드
 [10]  : 인스턴스 순번</t>
    </r>
    <phoneticPr fontId="1" type="noConversion"/>
  </si>
  <si>
    <t>명명 규칙</t>
    <phoneticPr fontId="1" type="noConversion"/>
  </si>
  <si>
    <t>시스템
구분</t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</si>
  <si>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 xml:space="preserve">▶ [1]
</t>
    </r>
    <r>
      <rPr>
        <sz val="10"/>
        <color theme="1"/>
        <rFont val="맑은 고딕"/>
        <family val="3"/>
        <charset val="129"/>
        <scheme val="minor"/>
      </rPr>
      <t>개발(D), 검증(S), 운영(P)</t>
    </r>
    <phoneticPr fontId="1" type="noConversion"/>
  </si>
  <si>
    <t>업무도메인
코드</t>
    <phoneticPr fontId="1" type="noConversion"/>
  </si>
  <si>
    <r>
      <rPr>
        <b/>
        <sz val="10"/>
        <rFont val="맑은 고딕"/>
        <family val="3"/>
        <charset val="129"/>
        <scheme val="minor"/>
      </rPr>
      <t>▶ [2][3][4]</t>
    </r>
    <r>
      <rPr>
        <sz val="10"/>
        <color theme="1"/>
        <rFont val="맑은 고딕"/>
        <family val="3"/>
        <charset val="129"/>
        <scheme val="minor"/>
      </rPr>
      <t xml:space="preserve">
 [2-4] : 도메인코드 → 사이트도메인약어(3자리). 솔루션은 자체 정의</t>
    </r>
    <phoneticPr fontId="1" type="noConversion"/>
  </si>
  <si>
    <t>사이트도메인
코드</t>
    <phoneticPr fontId="1" type="noConversion"/>
  </si>
  <si>
    <r>
      <rPr>
        <b/>
        <sz val="10"/>
        <rFont val="맑은 고딕"/>
        <family val="3"/>
        <charset val="129"/>
        <scheme val="minor"/>
      </rPr>
      <t>▶ [5][6][7]</t>
    </r>
    <r>
      <rPr>
        <sz val="10"/>
        <color theme="1"/>
        <rFont val="맑은 고딕"/>
        <family val="3"/>
        <charset val="129"/>
        <scheme val="minor"/>
      </rPr>
      <t xml:space="preserve">
 [2-4] : 도메인코드 → 사이트도메인약어(3자리). 솔루션은 자체 정의</t>
    </r>
    <phoneticPr fontId="1" type="noConversion"/>
  </si>
  <si>
    <t>인스턴스
구분코드</t>
    <phoneticPr fontId="1" type="noConversion"/>
  </si>
  <si>
    <r>
      <t>▶</t>
    </r>
    <r>
      <rPr>
        <b/>
        <sz val="10"/>
        <color theme="1"/>
        <rFont val="맑은 고딕"/>
        <family val="3"/>
        <charset val="129"/>
        <scheme val="minor"/>
      </rPr>
      <t xml:space="preserve"> [8]</t>
    </r>
    <phoneticPr fontId="1" type="noConversion"/>
  </si>
  <si>
    <t>기준포트</t>
    <phoneticPr fontId="1" type="noConversion"/>
  </si>
  <si>
    <t>서비스별 기준 포트</t>
    <phoneticPr fontId="1" type="noConversion"/>
  </si>
  <si>
    <t>O = 온라인서비스 ( OnLine Service )</t>
    <phoneticPr fontId="1" type="noConversion"/>
  </si>
  <si>
    <t>O</t>
    <phoneticPr fontId="1" type="noConversion"/>
  </si>
  <si>
    <t>M = 관리자 ( Management Service )</t>
    <phoneticPr fontId="1" type="noConversion"/>
  </si>
  <si>
    <t>M</t>
    <phoneticPr fontId="1" type="noConversion"/>
  </si>
  <si>
    <t>A = API 서비스 ( API Service )</t>
    <phoneticPr fontId="1" type="noConversion"/>
  </si>
  <si>
    <t>A</t>
    <phoneticPr fontId="1" type="noConversion"/>
  </si>
  <si>
    <t>E = 기타 ( ETC 서비스 )</t>
    <phoneticPr fontId="1" type="noConversion"/>
  </si>
  <si>
    <t>E</t>
    <phoneticPr fontId="1" type="noConversion"/>
  </si>
  <si>
    <t>인스턴스
코드순번</t>
    <phoneticPr fontId="1" type="noConversion"/>
  </si>
  <si>
    <t>기타순번</t>
    <phoneticPr fontId="1" type="noConversion"/>
  </si>
  <si>
    <t xml:space="preserve">WEB/WAS 예비용 구성용 Sequence 구성
( 기본 API 서버의 경우  0 유지 
  다른 API 용도의 경우  1 --&gt; 1000 포트씩 기준포트 상승 ) </t>
    <phoneticPr fontId="1" type="noConversion"/>
  </si>
  <si>
    <t>0
1</t>
    <phoneticPr fontId="1" type="noConversion"/>
  </si>
  <si>
    <t>0
1000</t>
    <phoneticPr fontId="1" type="noConversion"/>
  </si>
  <si>
    <t>순번</t>
    <phoneticPr fontId="1" type="noConversion"/>
  </si>
  <si>
    <t>WEB/WAS 인스턴스별 Sequence (1~9 순차적으로 할당)
 - WAS Instance는 VM당 최대 3개 인스턴스 구성
 - WEB Instance는 VM당 1개 구성 (필요시 추가)</t>
    <phoneticPr fontId="1" type="noConversion"/>
  </si>
  <si>
    <t>포트 - Offset</t>
    <phoneticPr fontId="1" type="noConversion"/>
  </si>
  <si>
    <t>업무도메인명</t>
    <phoneticPr fontId="1" type="noConversion"/>
  </si>
  <si>
    <t>시스템
코드</t>
    <phoneticPr fontId="1" type="noConversion"/>
  </si>
  <si>
    <t>노드</t>
    <phoneticPr fontId="1" type="noConversion"/>
  </si>
  <si>
    <t>호스트명</t>
    <phoneticPr fontId="1" type="noConversion"/>
  </si>
  <si>
    <t>도메인 구성</t>
    <phoneticPr fontId="1" type="noConversion"/>
  </si>
  <si>
    <t>인스턴스 구성</t>
    <phoneticPr fontId="1" type="noConversion"/>
  </si>
  <si>
    <t>APM 구성</t>
    <phoneticPr fontId="1" type="noConversion"/>
  </si>
  <si>
    <t>기준설정</t>
    <phoneticPr fontId="1" type="noConversion"/>
  </si>
  <si>
    <t>인스턴스 설정</t>
    <phoneticPr fontId="1" type="noConversion"/>
  </si>
  <si>
    <t>Memory</t>
    <phoneticPr fontId="1" type="noConversion"/>
  </si>
  <si>
    <t>콜렉터</t>
    <phoneticPr fontId="1" type="noConversion"/>
  </si>
  <si>
    <t>코드</t>
    <phoneticPr fontId="1" type="noConversion"/>
  </si>
  <si>
    <t>도메인명</t>
    <phoneticPr fontId="1" type="noConversion"/>
  </si>
  <si>
    <t>Offset 기준</t>
    <phoneticPr fontId="1" type="noConversion"/>
  </si>
  <si>
    <t>인스턴스 
유형구분코드</t>
    <phoneticPr fontId="0" type="Hiragana"/>
  </si>
  <si>
    <t>인스턴스
기타순번</t>
    <phoneticPr fontId="0" type="Hiragana"/>
  </si>
  <si>
    <t>인스턴스코드
순번(SEQ)</t>
    <phoneticPr fontId="1" type="noConversion"/>
  </si>
  <si>
    <t>인스턴스명</t>
    <phoneticPr fontId="1" type="noConversion"/>
  </si>
  <si>
    <t>Http-port</t>
    <phoneticPr fontId="1" type="noConversion"/>
  </si>
  <si>
    <t>Ajp-port</t>
    <phoneticPr fontId="1" type="noConversion"/>
  </si>
  <si>
    <t>Admin-cli-port</t>
    <phoneticPr fontId="1" type="noConversion"/>
  </si>
  <si>
    <t>offset</t>
    <phoneticPr fontId="1" type="noConversion"/>
  </si>
  <si>
    <t>서비스 내용</t>
    <phoneticPr fontId="1" type="noConversion"/>
  </si>
  <si>
    <t>Xms, Xmx</t>
    <phoneticPr fontId="1" type="noConversion"/>
  </si>
  <si>
    <t>NewSize</t>
    <phoneticPr fontId="1" type="noConversion"/>
  </si>
  <si>
    <t>MaxNewSize</t>
    <phoneticPr fontId="1" type="noConversion"/>
  </si>
  <si>
    <t>MetaspaceSize</t>
    <phoneticPr fontId="1" type="noConversion"/>
  </si>
  <si>
    <t>MaxMetaspaceSize</t>
    <phoneticPr fontId="1" type="noConversion"/>
  </si>
  <si>
    <t>인스턴스 홈</t>
    <phoneticPr fontId="1" type="noConversion"/>
  </si>
  <si>
    <t>설정 파일</t>
    <phoneticPr fontId="1" type="noConversion"/>
  </si>
  <si>
    <t>Applicatin Root</t>
    <phoneticPr fontId="1" type="noConversion"/>
  </si>
  <si>
    <t>도메인(IP)</t>
    <phoneticPr fontId="1" type="noConversion"/>
  </si>
  <si>
    <t>Port</t>
    <phoneticPr fontId="1" type="noConversion"/>
  </si>
  <si>
    <t>d</t>
    <phoneticPr fontId="0" type="Hiragana"/>
  </si>
  <si>
    <t>01 API</t>
    <phoneticPr fontId="1" type="noConversion"/>
  </si>
  <si>
    <t>-</t>
  </si>
  <si>
    <t>공통솔루션서버</t>
  </si>
  <si>
    <t>02 통합검색</t>
    <phoneticPr fontId="6" type="noConversion"/>
  </si>
  <si>
    <t>03 통합LMS</t>
    <phoneticPr fontId="6" type="noConversion"/>
  </si>
  <si>
    <t>04 통합게시판</t>
    <phoneticPr fontId="1" type="noConversion"/>
  </si>
  <si>
    <t>05 공통자원</t>
    <phoneticPr fontId="1" type="noConversion"/>
  </si>
  <si>
    <t>06 문제은행</t>
    <phoneticPr fontId="6" type="noConversion"/>
  </si>
  <si>
    <t>07 패밀리사이트전용</t>
    <phoneticPr fontId="1" type="noConversion"/>
  </si>
  <si>
    <t>02 공통플랫폼</t>
    <phoneticPr fontId="1" type="noConversion"/>
  </si>
  <si>
    <t>01 공통메인-CSR...</t>
    <phoneticPr fontId="1" type="noConversion"/>
  </si>
  <si>
    <t>02 LMS 홈페이지 빌더</t>
    <phoneticPr fontId="1" type="noConversion"/>
  </si>
  <si>
    <t>03 관리자</t>
    <phoneticPr fontId="1" type="noConversion"/>
  </si>
  <si>
    <t>03 통합통계</t>
    <phoneticPr fontId="1" type="noConversion"/>
  </si>
  <si>
    <t>04 기관홈페이지</t>
    <phoneticPr fontId="6" type="noConversion"/>
  </si>
  <si>
    <t>05 게시판 모니터링 관리</t>
    <phoneticPr fontId="6" type="noConversion"/>
  </si>
  <si>
    <t>06 공통자원관리</t>
    <phoneticPr fontId="1" type="noConversion"/>
  </si>
  <si>
    <t>07 통합검색 관리자</t>
    <phoneticPr fontId="1" type="noConversion"/>
  </si>
  <si>
    <t>08 SSO</t>
    <phoneticPr fontId="1" type="noConversion"/>
  </si>
  <si>
    <t>09 SSO</t>
    <phoneticPr fontId="1" type="noConversion"/>
  </si>
  <si>
    <t>10 LMS 홈페이지 빌더 관리자</t>
    <phoneticPr fontId="1" type="noConversion"/>
  </si>
  <si>
    <t>11 공통빌링 관리자</t>
    <phoneticPr fontId="1" type="noConversion"/>
  </si>
  <si>
    <t>08 통합메인</t>
    <phoneticPr fontId="1" type="noConversion"/>
  </si>
  <si>
    <t>01 통합메인</t>
    <phoneticPr fontId="1" type="noConversion"/>
  </si>
  <si>
    <t>02 관리자</t>
    <phoneticPr fontId="1" type="noConversion"/>
  </si>
  <si>
    <t>03 메인방송</t>
    <phoneticPr fontId="1" type="noConversion"/>
  </si>
  <si>
    <t>04 메인모바일</t>
    <phoneticPr fontId="1" type="noConversion"/>
  </si>
  <si>
    <t>05 스페이스공감</t>
    <phoneticPr fontId="1" type="noConversion"/>
  </si>
  <si>
    <t>06 EIDF</t>
    <phoneticPr fontId="1" type="noConversion"/>
  </si>
  <si>
    <t>07. 기타메인</t>
    <phoneticPr fontId="1" type="noConversion"/>
  </si>
  <si>
    <t>08 개인정보</t>
    <phoneticPr fontId="1" type="noConversion"/>
  </si>
  <si>
    <t>09 콘텐츠</t>
    <phoneticPr fontId="1" type="noConversion"/>
  </si>
  <si>
    <t>10 홈페이지 빌더</t>
    <phoneticPr fontId="1" type="noConversion"/>
  </si>
  <si>
    <t>03 고교강의</t>
    <phoneticPr fontId="1" type="noConversion"/>
  </si>
  <si>
    <t>01 포털</t>
    <phoneticPr fontId="1" type="noConversion"/>
  </si>
  <si>
    <t>02 강의앱</t>
    <phoneticPr fontId="1" type="noConversion"/>
  </si>
  <si>
    <t>03 듀나공감</t>
    <phoneticPr fontId="1" type="noConversion"/>
  </si>
  <si>
    <t>04 푸리봇</t>
    <phoneticPr fontId="1" type="noConversion"/>
  </si>
  <si>
    <t>05 인공지능</t>
    <phoneticPr fontId="1" type="noConversion"/>
  </si>
  <si>
    <t>06 관리자</t>
    <phoneticPr fontId="1" type="noConversion"/>
  </si>
  <si>
    <t>07 프로모션</t>
    <phoneticPr fontId="1" type="noConversion"/>
  </si>
  <si>
    <t>08 교사지원</t>
    <phoneticPr fontId="6" type="noConversion"/>
  </si>
  <si>
    <t>09 강의검수</t>
    <phoneticPr fontId="6" type="noConversion"/>
  </si>
  <si>
    <t>10 교재자료관리</t>
    <phoneticPr fontId="1" type="noConversion"/>
  </si>
  <si>
    <t>07 초등</t>
    <phoneticPr fontId="1" type="noConversion"/>
  </si>
  <si>
    <t>01 초등웹</t>
    <phoneticPr fontId="1" type="noConversion"/>
  </si>
  <si>
    <t>02 관리자(내부)</t>
    <phoneticPr fontId="1" type="noConversion"/>
  </si>
  <si>
    <t>03 관리자(외부)</t>
    <phoneticPr fontId="1" type="noConversion"/>
  </si>
  <si>
    <t>04 초등모바일</t>
    <phoneticPr fontId="1" type="noConversion"/>
  </si>
  <si>
    <t>06 중학</t>
    <phoneticPr fontId="1" type="noConversion"/>
  </si>
  <si>
    <t>01 중학웹</t>
    <phoneticPr fontId="1" type="noConversion"/>
  </si>
  <si>
    <t>02 중학모바일</t>
    <phoneticPr fontId="1" type="noConversion"/>
  </si>
  <si>
    <t>05 수학</t>
    <phoneticPr fontId="1" type="noConversion"/>
  </si>
  <si>
    <t>01 수학</t>
    <phoneticPr fontId="1" type="noConversion"/>
  </si>
  <si>
    <t>03 수학모바일</t>
    <phoneticPr fontId="1" type="noConversion"/>
  </si>
  <si>
    <t>04 영어</t>
    <phoneticPr fontId="1" type="noConversion"/>
  </si>
  <si>
    <t>01 영어</t>
    <phoneticPr fontId="1" type="noConversion"/>
  </si>
  <si>
    <t>03 영어 방송홈</t>
    <phoneticPr fontId="1" type="noConversion"/>
  </si>
  <si>
    <t>04 영어교사지원</t>
    <phoneticPr fontId="1" type="noConversion"/>
  </si>
  <si>
    <t>09 EBSLang</t>
    <phoneticPr fontId="1" type="noConversion"/>
  </si>
  <si>
    <t>01 관리자</t>
    <phoneticPr fontId="1" type="noConversion"/>
  </si>
  <si>
    <t>02 B2B</t>
    <phoneticPr fontId="1" type="noConversion"/>
  </si>
  <si>
    <t>03 EBSLang</t>
    <phoneticPr fontId="1" type="noConversion"/>
  </si>
  <si>
    <t>04 초목달</t>
    <phoneticPr fontId="1" type="noConversion"/>
  </si>
  <si>
    <t>05 수목달</t>
    <phoneticPr fontId="1" type="noConversion"/>
  </si>
  <si>
    <t>prd-cmp-csr-o-web-01</t>
  </si>
  <si>
    <t>prd-cmp-lhb-o-web-01</t>
  </si>
  <si>
    <t>prd-cmp-stt-o-web-01</t>
  </si>
  <si>
    <t>prd-cmp-abu-o-web-01</t>
  </si>
  <si>
    <t>prd-cmp-bmm-m-web-01</t>
  </si>
  <si>
    <t>prd-cmp-cmp-m-web-01</t>
  </si>
  <si>
    <t>prd-cmp-ism-m-web-01</t>
  </si>
  <si>
    <t>prd-cmp-sso-m-web-01</t>
  </si>
  <si>
    <t>prd-cmp-sso-o-web-01</t>
  </si>
  <si>
    <t>prd-cmp-lhb-m-web-01</t>
  </si>
  <si>
    <t>prd-cmp-blg-m-web-01</t>
  </si>
  <si>
    <t>prd-hsc-hsp-o-web-01</t>
  </si>
  <si>
    <t>prd-hsc-hap-o-web-01</t>
  </si>
  <si>
    <t>prd-hsc-dyn-o-web-01</t>
  </si>
  <si>
    <t>prd-hsc-bot-o-web-01</t>
  </si>
  <si>
    <t>prd-hsc-hai-o-web-01</t>
  </si>
  <si>
    <t>prd-hsc-mng-m-web-01</t>
  </si>
  <si>
    <t>prd-hsc-prm-o-web-01</t>
  </si>
  <si>
    <t>prd-hsc-tch-o-web-01</t>
  </si>
  <si>
    <t>prd-hsc-chk-o-web-01</t>
  </si>
  <si>
    <t>prd-hsc-bmn-o-web-01</t>
  </si>
  <si>
    <t>prd-eng-esp-o-web-01</t>
  </si>
  <si>
    <t>prd-eng-mng-m-web-01</t>
  </si>
  <si>
    <t>prd-eng-enh-o-web-01</t>
  </si>
  <si>
    <t>prd-eng-ets-o-web-01</t>
  </si>
  <si>
    <t>prd-mat-msp-o-web-01</t>
  </si>
  <si>
    <t>prd-mat-mng-m-web-01</t>
  </si>
  <si>
    <t>prd-mat-mpm-o-web-01</t>
  </si>
  <si>
    <t>prd-jhs-jws-o-web-01</t>
  </si>
  <si>
    <t>prd-jhs-jms-o-web-01</t>
  </si>
  <si>
    <t>prd-pri-pws-o-web-01</t>
  </si>
  <si>
    <t>prd-pri-mgi-m-web-01</t>
  </si>
  <si>
    <t>prd-pri-mge-m-web-01</t>
  </si>
  <si>
    <t>prd-pri-pms-o-web-01</t>
  </si>
  <si>
    <t>prd-man-man-o-web-01</t>
  </si>
  <si>
    <t>prd-man-mng-m-web-01</t>
  </si>
  <si>
    <t>prd-man-hom-o-web-01</t>
  </si>
  <si>
    <t>prd-man-mob-o-web-01</t>
  </si>
  <si>
    <t>prd-man-spc-o-web-01</t>
  </si>
  <si>
    <t>prd-man-eid-o-web-01</t>
  </si>
  <si>
    <t>prd-man-etc-o-web-01</t>
  </si>
  <si>
    <t>prd-man-prv-m-web-01</t>
  </si>
  <si>
    <t>prd-man-cot-m-web-01</t>
  </si>
  <si>
    <t>prd-man-bhb-m-web-01</t>
  </si>
  <si>
    <t>prd-cmp-csr-o-web-02</t>
  </si>
  <si>
    <t>prd-cmp-lhb-o-web-02</t>
  </si>
  <si>
    <t>prd-cmp-stt-o-web-02</t>
  </si>
  <si>
    <t>prd-cmp-abu-o-web-02</t>
  </si>
  <si>
    <t>prd-cmp-bmm-m-web-02</t>
  </si>
  <si>
    <t>prd-cmp-cmp-m-web-02</t>
  </si>
  <si>
    <t>prd-cmp-ism-m-web-02</t>
  </si>
  <si>
    <t>prd-cmp-sso-m-web-02</t>
  </si>
  <si>
    <t>prd-cmp-sso-o-web-02</t>
  </si>
  <si>
    <t>prd-cmp-lhb-m-web-02</t>
  </si>
  <si>
    <t>prd-cmp-blg-m-web-02</t>
  </si>
  <si>
    <t>prd-hsc-hsp-o-web-02</t>
  </si>
  <si>
    <t>prd-hsc-hap-o-web-02</t>
  </si>
  <si>
    <t>prd-hsc-dyn-o-web-02</t>
  </si>
  <si>
    <t>prd-hsc-bot-o-web-02</t>
  </si>
  <si>
    <t>prd-hsc-hai-o-web-02</t>
  </si>
  <si>
    <t>prd-hsc-mng-m-web-02</t>
  </si>
  <si>
    <t>prd-hsc-prm-o-web-02</t>
  </si>
  <si>
    <t>prd-hsc-tch-o-web-02</t>
  </si>
  <si>
    <t>prd-hsc-chk-o-web-02</t>
  </si>
  <si>
    <t>prd-hsc-bmn-o-web-02</t>
  </si>
  <si>
    <t>prd-eng-esp-o-web-02</t>
  </si>
  <si>
    <t>prd-eng-mng-m-web-02</t>
  </si>
  <si>
    <t>prd-eng-enh-o-web-02</t>
  </si>
  <si>
    <t>prd-eng-ets-o-web-02</t>
  </si>
  <si>
    <t>prd-mat-msp-o-web-02</t>
  </si>
  <si>
    <t>prd-mat-mng-m-web-02</t>
  </si>
  <si>
    <t>prd-mat-mpm-o-web-02</t>
  </si>
  <si>
    <t>prd-jhs-jws-o-web-02</t>
  </si>
  <si>
    <t>prd-jhs-jms-o-web-02</t>
  </si>
  <si>
    <t>prd-pri-pws-o-web-02</t>
  </si>
  <si>
    <t>prd-pri-mgi-m-web-02</t>
  </si>
  <si>
    <t>prd-pri-mge-m-web-02</t>
  </si>
  <si>
    <t>prd-pri-pms-o-web-02</t>
  </si>
  <si>
    <t>prd-man-man-o-web-02</t>
  </si>
  <si>
    <t>prd-man-mng-m-web-02</t>
  </si>
  <si>
    <t>prd-man-hom-o-web-02</t>
  </si>
  <si>
    <t>prd-man-mob-o-web-02</t>
  </si>
  <si>
    <t>prd-man-spc-o-web-02</t>
  </si>
  <si>
    <t>prd-man-eid-o-web-02</t>
  </si>
  <si>
    <t>prd-man-etc-o-web-02</t>
  </si>
  <si>
    <t>prd-man-prv-m-web-02</t>
  </si>
  <si>
    <t>prd-man-cot-m-web-02</t>
  </si>
  <si>
    <t>prd-man-bhb-m-web-02</t>
  </si>
  <si>
    <t>prd-cmp-csr-o-was-02</t>
  </si>
  <si>
    <t>prd-cmp-lhb-o-was-02</t>
  </si>
  <si>
    <t>prd-cmp-stt-o-was-02</t>
  </si>
  <si>
    <t>prd-cmp-abu-o-was-02</t>
  </si>
  <si>
    <t>prd-cmp-bmm-m-was-02</t>
  </si>
  <si>
    <t>prd-cmp-cmp-m-was-02</t>
  </si>
  <si>
    <t>prd-cmp-ism-m-was-02</t>
  </si>
  <si>
    <t>prd-cmp-sso-m-was-02</t>
  </si>
  <si>
    <t>prd-cmp-sso-o-was-02</t>
  </si>
  <si>
    <t>prd-cmp-lhb-m-was-02</t>
  </si>
  <si>
    <t>prd-cmp-blg-m-was-02</t>
  </si>
  <si>
    <t>prd-hsc-hsp-o-was-02</t>
  </si>
  <si>
    <t>prd-hsc-hap-o-was-02</t>
  </si>
  <si>
    <t>prd-hsc-dyn-o-was-02</t>
  </si>
  <si>
    <t>prd-hsc-bot-o-was-02</t>
  </si>
  <si>
    <t>prd-hsc-hai-o-was-02</t>
  </si>
  <si>
    <t>prd-hsc-mng-m-was-02</t>
  </si>
  <si>
    <t>prd-hsc-prm-o-was-02</t>
  </si>
  <si>
    <t>prd-hsc-tch-o-was-02</t>
  </si>
  <si>
    <t>prd-hsc-chk-o-was-02</t>
  </si>
  <si>
    <t>prd-hsc-bmn-o-was-02</t>
  </si>
  <si>
    <t>prd-eng-esp-o-was-02</t>
  </si>
  <si>
    <t>prd-eng-mng-m-was-02</t>
  </si>
  <si>
    <t>prd-eng-enh-o-was-02</t>
  </si>
  <si>
    <t>prd-eng-ets-o-was-02</t>
  </si>
  <si>
    <t>prd-mat-msp-o-was-02</t>
  </si>
  <si>
    <t>prd-mat-mng-m-was-02</t>
  </si>
  <si>
    <t>prd-mat-mpm-o-was-02</t>
  </si>
  <si>
    <t>prd-jhs-jws-o-was-02</t>
  </si>
  <si>
    <t>prd-jhs-jms-o-was-02</t>
  </si>
  <si>
    <t>prd-pri-pws-o-was-02</t>
  </si>
  <si>
    <t>prd-pri-mgi-m-was-02</t>
  </si>
  <si>
    <t>prd-pri-mge-m-was-02</t>
  </si>
  <si>
    <t>prd-pri-pms-o-was-02</t>
  </si>
  <si>
    <t>prd-man-man-o-was-02</t>
  </si>
  <si>
    <t>prd-man-mng-m-was-02</t>
  </si>
  <si>
    <t>prd-man-hom-o-was-02</t>
  </si>
  <si>
    <t>prd-man-mob-o-was-02</t>
  </si>
  <si>
    <t>prd-man-spc-o-was-02</t>
  </si>
  <si>
    <t>prd-man-eid-o-was-02</t>
  </si>
  <si>
    <t>prd-man-etc-o-was-02</t>
  </si>
  <si>
    <t>prd-man-prv-m-was-02</t>
  </si>
  <si>
    <t>prd-man-cot-m-was-02</t>
  </si>
  <si>
    <t>prd-man-bhb-m-was-02</t>
  </si>
  <si>
    <t>prd-cmp-csr-o-was-01</t>
  </si>
  <si>
    <t>prd-cmp-lhb-o-was-01</t>
  </si>
  <si>
    <t>prd-cmp-stt-o-was-01</t>
  </si>
  <si>
    <t>prd-cmp-abu-o-was-01</t>
  </si>
  <si>
    <t>prd-cmp-bmm-m-was-01</t>
  </si>
  <si>
    <t>prd-cmp-cmp-m-was-01</t>
  </si>
  <si>
    <t>prd-cmp-ism-m-was-01</t>
  </si>
  <si>
    <t>prd-cmp-sso-m-was-01</t>
  </si>
  <si>
    <t>prd-cmp-sso-o-was-01</t>
  </si>
  <si>
    <t>prd-cmp-lhb-m-was-01</t>
  </si>
  <si>
    <t>prd-cmp-blg-m-was-01</t>
  </si>
  <si>
    <t>prd-hsc-hsp-o-was-01</t>
  </si>
  <si>
    <t>prd-hsc-hap-o-was-01</t>
  </si>
  <si>
    <t>prd-hsc-dyn-o-was-01</t>
  </si>
  <si>
    <t>prd-hsc-bot-o-was-01</t>
  </si>
  <si>
    <t>prd-hsc-hai-o-was-01</t>
  </si>
  <si>
    <t>prd-hsc-mng-m-was-01</t>
  </si>
  <si>
    <t>prd-hsc-prm-o-was-01</t>
  </si>
  <si>
    <t>prd-hsc-tch-o-was-01</t>
  </si>
  <si>
    <t>prd-hsc-chk-o-was-01</t>
  </si>
  <si>
    <t>prd-hsc-bmn-o-was-01</t>
  </si>
  <si>
    <t>prd-eng-esp-o-was-01</t>
  </si>
  <si>
    <t>prd-eng-mng-m-was-01</t>
  </si>
  <si>
    <t>prd-eng-enh-o-was-01</t>
  </si>
  <si>
    <t>prd-eng-ets-o-was-01</t>
  </si>
  <si>
    <t>prd-mat-msp-o-was-01</t>
  </si>
  <si>
    <t>prd-mat-mng-m-was-01</t>
  </si>
  <si>
    <t>prd-mat-mpm-o-was-01</t>
  </si>
  <si>
    <t>prd-jhs-jws-o-was-01</t>
  </si>
  <si>
    <t>prd-jhs-jms-o-was-01</t>
  </si>
  <si>
    <t>prd-pri-pws-o-was-01</t>
  </si>
  <si>
    <t>prd-pri-mgi-m-was-01</t>
  </si>
  <si>
    <t>prd-pri-mge-m-was-01</t>
  </si>
  <si>
    <t>prd-pri-pms-o-was-01</t>
  </si>
  <si>
    <t>prd-man-man-o-was-01</t>
  </si>
  <si>
    <t>prd-man-mng-m-was-01</t>
  </si>
  <si>
    <t>prd-man-hom-o-was-01</t>
  </si>
  <si>
    <t>prd-man-mob-o-was-01</t>
  </si>
  <si>
    <t>prd-man-spc-o-was-01</t>
  </si>
  <si>
    <t>prd-man-eid-o-was-01</t>
  </si>
  <si>
    <t>prd-man-etc-o-was-01</t>
  </si>
  <si>
    <t>prd-man-prv-m-was-01</t>
  </si>
  <si>
    <t>prd-man-cot-m-was-01</t>
  </si>
  <si>
    <t>prd-man-bhb-m-was-01</t>
  </si>
  <si>
    <t>WAS</t>
    <phoneticPr fontId="1" type="noConversion"/>
  </si>
  <si>
    <t>WEB</t>
    <phoneticPr fontId="1" type="noConversion"/>
  </si>
  <si>
    <t>172.23.203.11</t>
    <phoneticPr fontId="1" type="noConversion"/>
  </si>
  <si>
    <t>172.23.203.12</t>
  </si>
  <si>
    <t>prd-api-blg-was-01</t>
  </si>
  <si>
    <t>prd-api-blg-was-02</t>
  </si>
  <si>
    <t>prd-api-srh-was-01</t>
  </si>
  <si>
    <t>prd-api-srh-was-02</t>
  </si>
  <si>
    <t>prd-api-lms-was-01</t>
  </si>
  <si>
    <t>prd-api-lms-was-02</t>
  </si>
  <si>
    <t>prd-api-brd-was-01</t>
  </si>
  <si>
    <t>prd-api-brd-was-02</t>
  </si>
  <si>
    <t>prd-api-itp-was-01</t>
  </si>
  <si>
    <t>prd-api-itp-was-02</t>
  </si>
  <si>
    <t>prd-api-efs-was-01</t>
  </si>
  <si>
    <t>prd-api-efs-was-02</t>
  </si>
  <si>
    <t>prd-api-blg-web-01</t>
  </si>
  <si>
    <t>prd-api-blg-web-02</t>
  </si>
  <si>
    <t>prd-cmp-cmm-db-m</t>
  </si>
  <si>
    <t>prd-cmp-cmm-db-s</t>
  </si>
  <si>
    <t>prd-cmp-sso-db-m</t>
  </si>
  <si>
    <t>prd-cmp-sso-db-s</t>
  </si>
  <si>
    <t>prd-cmp-brd-db-m</t>
  </si>
  <si>
    <t>prd-cmp-brd-db-s</t>
  </si>
  <si>
    <t>prd-cmp-com-redis-01</t>
  </si>
  <si>
    <t>prd-cmp-com-redis-02</t>
  </si>
  <si>
    <t>prd-cmp-sso-redis-01</t>
  </si>
  <si>
    <t>prd-cmp-sso-redis-02</t>
  </si>
  <si>
    <t>신규</t>
    <phoneticPr fontId="1" type="noConversion"/>
  </si>
  <si>
    <t>스테이징</t>
    <phoneticPr fontId="1" type="noConversion"/>
  </si>
  <si>
    <t>공통</t>
    <phoneticPr fontId="1" type="noConversion"/>
  </si>
  <si>
    <t>Bastion Server</t>
    <phoneticPr fontId="1" type="noConversion"/>
  </si>
  <si>
    <t>Centos</t>
    <phoneticPr fontId="1" type="noConversion"/>
  </si>
  <si>
    <t>Standard-g2[VPC]</t>
    <phoneticPr fontId="1" type="noConversion"/>
  </si>
  <si>
    <t>-</t>
    <phoneticPr fontId="1" type="noConversion"/>
  </si>
  <si>
    <t>공통빌링, 통합검색, 통합LMS, 통합게시판, 문제은행, 패밀리사이트, APM(모니터링)</t>
    <phoneticPr fontId="1" type="noConversion"/>
  </si>
  <si>
    <t>prd-bastion</t>
    <phoneticPr fontId="1" type="noConversion"/>
  </si>
  <si>
    <t>172.23.2.11</t>
    <phoneticPr fontId="1" type="noConversion"/>
  </si>
  <si>
    <t>172.23.5.21</t>
    <phoneticPr fontId="1" type="noConversion"/>
  </si>
  <si>
    <t>172.23.5.22</t>
    <phoneticPr fontId="1" type="noConversion"/>
  </si>
  <si>
    <t>172.23.215.22</t>
  </si>
  <si>
    <t>172.23.215.23</t>
  </si>
  <si>
    <t>172.23.215.24</t>
  </si>
  <si>
    <t>솔루션</t>
    <phoneticPr fontId="1" type="noConversion"/>
  </si>
  <si>
    <t>prd-hsc-max-01</t>
    <phoneticPr fontId="1" type="noConversion"/>
  </si>
  <si>
    <t>prd-hsc-max-02</t>
  </si>
  <si>
    <t>DB Proxy</t>
    <phoneticPr fontId="1" type="noConversion"/>
  </si>
  <si>
    <t>Maxscale #01</t>
    <phoneticPr fontId="1" type="noConversion"/>
  </si>
  <si>
    <t>Maxscale #02</t>
  </si>
  <si>
    <t>172.23.5.23</t>
  </si>
  <si>
    <t>172.23.5.31</t>
    <phoneticPr fontId="1" type="noConversion"/>
  </si>
  <si>
    <t>172.23.5.32</t>
  </si>
  <si>
    <t>prd-eng-max-01</t>
    <phoneticPr fontId="1" type="noConversion"/>
  </si>
  <si>
    <t>prd-eng-max-02</t>
    <phoneticPr fontId="1" type="noConversion"/>
  </si>
  <si>
    <t>172.23.15.11</t>
    <phoneticPr fontId="1" type="noConversion"/>
  </si>
  <si>
    <t>172.23.15.12</t>
    <phoneticPr fontId="1" type="noConversion"/>
  </si>
  <si>
    <t>172.23.15.21</t>
    <phoneticPr fontId="1" type="noConversion"/>
  </si>
  <si>
    <t>172.23.15.22</t>
    <phoneticPr fontId="1" type="noConversion"/>
  </si>
  <si>
    <t>prd-mat-max-01</t>
    <phoneticPr fontId="1" type="noConversion"/>
  </si>
  <si>
    <t>prd-mat-max-02</t>
    <phoneticPr fontId="1" type="noConversion"/>
  </si>
  <si>
    <t>172.23.25.11</t>
    <phoneticPr fontId="1" type="noConversion"/>
  </si>
  <si>
    <t>172.23.25.12</t>
    <phoneticPr fontId="1" type="noConversion"/>
  </si>
  <si>
    <t>172.23.25.21</t>
    <phoneticPr fontId="1" type="noConversion"/>
  </si>
  <si>
    <t>172.23.25.22</t>
    <phoneticPr fontId="1" type="noConversion"/>
  </si>
  <si>
    <t>prd-jhs-max-01</t>
    <phoneticPr fontId="1" type="noConversion"/>
  </si>
  <si>
    <t>prd-jhs-max-02</t>
  </si>
  <si>
    <t>172.23.35.21</t>
    <phoneticPr fontId="1" type="noConversion"/>
  </si>
  <si>
    <t>172.23.35.22</t>
    <phoneticPr fontId="1" type="noConversion"/>
  </si>
  <si>
    <t>prd-pri-max-01</t>
    <phoneticPr fontId="1" type="noConversion"/>
  </si>
  <si>
    <t>prd-pri-max-02</t>
  </si>
  <si>
    <t>172.23.45.21</t>
    <phoneticPr fontId="1" type="noConversion"/>
  </si>
  <si>
    <t>172.23.45.22</t>
    <phoneticPr fontId="1" type="noConversion"/>
  </si>
  <si>
    <t>prd-mcl-max-01</t>
    <phoneticPr fontId="1" type="noConversion"/>
  </si>
  <si>
    <t>prd-mcl-max-02</t>
    <phoneticPr fontId="1" type="noConversion"/>
  </si>
  <si>
    <t>172.23.55.21</t>
    <phoneticPr fontId="1" type="noConversion"/>
  </si>
  <si>
    <t>172.23.55.22</t>
  </si>
  <si>
    <t>prd-cmp-cmm-max-02</t>
  </si>
  <si>
    <t>통합공통 DB #01</t>
    <phoneticPr fontId="1" type="noConversion"/>
  </si>
  <si>
    <t>통합공통 DB Maxscale #01</t>
    <phoneticPr fontId="1" type="noConversion"/>
  </si>
  <si>
    <t>통합공통 DB Maxscale #02</t>
    <phoneticPr fontId="1" type="noConversion"/>
  </si>
  <si>
    <t>SSO DB #01</t>
    <phoneticPr fontId="1" type="noConversion"/>
  </si>
  <si>
    <t>SSO DB Maxscale #01</t>
    <phoneticPr fontId="1" type="noConversion"/>
  </si>
  <si>
    <t>SSO DB Maxscale #02</t>
    <phoneticPr fontId="1" type="noConversion"/>
  </si>
  <si>
    <t>통합게시판 DB #01</t>
    <phoneticPr fontId="1" type="noConversion"/>
  </si>
  <si>
    <t>통합게시판 DB Maxscale #01</t>
    <phoneticPr fontId="1" type="noConversion"/>
  </si>
  <si>
    <t>통합게시판 DB Maxscale #02</t>
    <phoneticPr fontId="1" type="noConversion"/>
  </si>
  <si>
    <t>prd-cmp-cmm-max-01</t>
    <phoneticPr fontId="1" type="noConversion"/>
  </si>
  <si>
    <t>prd-cmp-sso-max-01</t>
    <phoneticPr fontId="1" type="noConversion"/>
  </si>
  <si>
    <t>prd-cmp-sso-max-02</t>
    <phoneticPr fontId="1" type="noConversion"/>
  </si>
  <si>
    <t>prd-cmp-brd-max-01</t>
    <phoneticPr fontId="1" type="noConversion"/>
  </si>
  <si>
    <t>prd-cmp-brd-max-02</t>
  </si>
  <si>
    <t>172.23.215.21</t>
    <phoneticPr fontId="1" type="noConversion"/>
  </si>
  <si>
    <t>172.23.215.25</t>
  </si>
  <si>
    <t>172.23.215.26</t>
  </si>
  <si>
    <t>172.23.215.31</t>
    <phoneticPr fontId="1" type="noConversion"/>
  </si>
  <si>
    <t>172.23.215.32</t>
  </si>
  <si>
    <t>172.23.215.33</t>
  </si>
  <si>
    <t>172.23.215.34</t>
  </si>
  <si>
    <t>prd-sw-apm-bak</t>
    <phoneticPr fontId="1" type="noConversion"/>
  </si>
  <si>
    <t>prd-sw-ems-eng</t>
    <phoneticPr fontId="1" type="noConversion"/>
  </si>
  <si>
    <t>prd-sw-ems-pri</t>
    <phoneticPr fontId="1" type="noConversion"/>
  </si>
  <si>
    <t>prd-sw-ems-man</t>
    <phoneticPr fontId="1" type="noConversion"/>
  </si>
  <si>
    <t>prd-sw-ems-lang</t>
    <phoneticPr fontId="1" type="noConversion"/>
  </si>
  <si>
    <t>prd-sw-sch-hsc-01</t>
    <phoneticPr fontId="1" type="noConversion"/>
  </si>
  <si>
    <t>prd-sw-sch-hsc-02</t>
  </si>
  <si>
    <t>검색 #01(고교강의)</t>
    <phoneticPr fontId="1" type="noConversion"/>
  </si>
  <si>
    <t>검색 #02(고교강의)</t>
    <phoneticPr fontId="1" type="noConversion"/>
  </si>
  <si>
    <t>prd-sw-apm-01</t>
    <phoneticPr fontId="1" type="noConversion"/>
  </si>
  <si>
    <t>prd-sw-apm-02</t>
  </si>
  <si>
    <t>공용</t>
    <phoneticPr fontId="1" type="noConversion"/>
  </si>
  <si>
    <t>고교강의, 수학</t>
    <phoneticPr fontId="1" type="noConversion"/>
  </si>
  <si>
    <t>영어</t>
    <phoneticPr fontId="1" type="noConversion"/>
  </si>
  <si>
    <t>초등, 중학</t>
    <phoneticPr fontId="1" type="noConversion"/>
  </si>
  <si>
    <t>메인, 공통플랫폼, API</t>
    <phoneticPr fontId="1" type="noConversion"/>
  </si>
  <si>
    <t>prd-sw-ems-hsc</t>
    <phoneticPr fontId="1" type="noConversion"/>
  </si>
  <si>
    <t>EBSlang</t>
    <phoneticPr fontId="1" type="noConversion"/>
  </si>
  <si>
    <t>고교강의</t>
    <phoneticPr fontId="1" type="noConversion"/>
  </si>
  <si>
    <t>SMS/EMS</t>
    <phoneticPr fontId="1" type="noConversion"/>
  </si>
  <si>
    <t>PMS #01</t>
    <phoneticPr fontId="1" type="noConversion"/>
  </si>
  <si>
    <t>콘텐츠 메타추출 서버</t>
    <phoneticPr fontId="1" type="noConversion"/>
  </si>
  <si>
    <t>고교강의</t>
    <phoneticPr fontId="1" type="noConversion"/>
  </si>
  <si>
    <t>prd-sw-pss-01</t>
    <phoneticPr fontId="1" type="noConversion"/>
  </si>
  <si>
    <t>prd-sw-pss-02</t>
  </si>
  <si>
    <t>prd-sw-mme</t>
    <phoneticPr fontId="1" type="noConversion"/>
  </si>
  <si>
    <t>prd-sw-ai-if-01</t>
    <phoneticPr fontId="1" type="noConversion"/>
  </si>
  <si>
    <t>prd-sw-ai-if-02</t>
  </si>
  <si>
    <t>prd-sw-ai-mq-01</t>
    <phoneticPr fontId="1" type="noConversion"/>
  </si>
  <si>
    <t>prd-sw-ai-mq-02</t>
  </si>
  <si>
    <t>prd-sw-ai-web-02</t>
  </si>
  <si>
    <t>prd-sw-ai-pat-01</t>
    <phoneticPr fontId="1" type="noConversion"/>
  </si>
  <si>
    <t>prd-sw-ai-pat-02</t>
  </si>
  <si>
    <t>prd-sw-ai-ocr-01</t>
    <phoneticPr fontId="1" type="noConversion"/>
  </si>
  <si>
    <t>prd-sw-ai-ocr-02</t>
  </si>
  <si>
    <t>prd-sw-live-01</t>
    <phoneticPr fontId="1" type="noConversion"/>
  </si>
  <si>
    <t>prd-sw-live-02</t>
  </si>
  <si>
    <t>prd-sw-sch-eng-01</t>
    <phoneticPr fontId="1" type="noConversion"/>
  </si>
  <si>
    <t>prd-sw-sch-eng-02</t>
  </si>
  <si>
    <t>검색 #01(영어)</t>
    <phoneticPr fontId="1" type="noConversion"/>
  </si>
  <si>
    <t>검색 #02(영어)</t>
  </si>
  <si>
    <t>prd-sw-game-01</t>
    <phoneticPr fontId="1" type="noConversion"/>
  </si>
  <si>
    <t>prd-sw-game-02</t>
  </si>
  <si>
    <t>prd-sw-sch-mat-01</t>
    <phoneticPr fontId="1" type="noConversion"/>
  </si>
  <si>
    <t>prd-sw-sch-mat-02</t>
  </si>
  <si>
    <t>검색 #01(수학)</t>
    <phoneticPr fontId="1" type="noConversion"/>
  </si>
  <si>
    <t>검색 #02(수학)</t>
  </si>
  <si>
    <t>검색 #01(중학)</t>
    <phoneticPr fontId="1" type="noConversion"/>
  </si>
  <si>
    <t>검색 #02(중학)</t>
    <phoneticPr fontId="1" type="noConversion"/>
  </si>
  <si>
    <t>prd-sw-sch-jhs-01</t>
    <phoneticPr fontId="1" type="noConversion"/>
  </si>
  <si>
    <t>prd-sw-sch-jhs-02</t>
  </si>
  <si>
    <t>prd-sw-sch-pri-01</t>
    <phoneticPr fontId="1" type="noConversion"/>
  </si>
  <si>
    <t>prd-sw-sch-pri-02</t>
  </si>
  <si>
    <t>검색 #01(초등)</t>
    <phoneticPr fontId="1" type="noConversion"/>
  </si>
  <si>
    <t>검색 #02(초등)</t>
  </si>
  <si>
    <t>prd-sw-sch-man-01</t>
    <phoneticPr fontId="1" type="noConversion"/>
  </si>
  <si>
    <t>prd-sw-sch-man-02</t>
  </si>
  <si>
    <t>prd-sw-sch-lang-01</t>
    <phoneticPr fontId="1" type="noConversion"/>
  </si>
  <si>
    <t>prd-sw-sch-lang-02</t>
  </si>
  <si>
    <t>prd-sw-sch-man-web-01</t>
    <phoneticPr fontId="1" type="noConversion"/>
  </si>
  <si>
    <t>prd-sw-sch-man-web-02</t>
  </si>
  <si>
    <t>prd-sw-xtr-ap</t>
    <phoneticPr fontId="1" type="noConversion"/>
  </si>
  <si>
    <t>prd-sw-xtr-web-01</t>
    <phoneticPr fontId="1" type="noConversion"/>
  </si>
  <si>
    <t>prd-sw-xtr-web-02</t>
    <phoneticPr fontId="1" type="noConversion"/>
  </si>
  <si>
    <t>prd-sw-rad-01</t>
    <phoneticPr fontId="1" type="noConversion"/>
  </si>
  <si>
    <t>prd-sw-rad-02</t>
  </si>
  <si>
    <t>prd-sw-dat-ap</t>
    <phoneticPr fontId="1" type="noConversion"/>
  </si>
  <si>
    <t>prd-sw-dat-web-01</t>
    <phoneticPr fontId="1" type="noConversion"/>
  </si>
  <si>
    <t>prd-sw-dat-web-02</t>
  </si>
  <si>
    <t>172.23.224.11</t>
    <phoneticPr fontId="1" type="noConversion"/>
  </si>
  <si>
    <t>172.23.224.12</t>
  </si>
  <si>
    <t>172.23.224.13</t>
  </si>
  <si>
    <t>172.23.224.21</t>
    <phoneticPr fontId="1" type="noConversion"/>
  </si>
  <si>
    <t>172.23.224.22</t>
  </si>
  <si>
    <t>172.23.224.23</t>
  </si>
  <si>
    <t>172.23.224.24</t>
  </si>
  <si>
    <t>172.23.224.25</t>
  </si>
  <si>
    <t>172.23.224.31</t>
    <phoneticPr fontId="1" type="noConversion"/>
  </si>
  <si>
    <t>172.23.224.32</t>
  </si>
  <si>
    <t>172.23.224.41</t>
    <phoneticPr fontId="1" type="noConversion"/>
  </si>
  <si>
    <t>172.23.224.52</t>
  </si>
  <si>
    <t>172.23.224.53</t>
  </si>
  <si>
    <t>172.23.224.54</t>
  </si>
  <si>
    <t>172.23.224.55</t>
  </si>
  <si>
    <t>172.23.224.56</t>
  </si>
  <si>
    <t>172.23.224.57</t>
  </si>
  <si>
    <t>172.23.224.58</t>
  </si>
  <si>
    <t>172.23.224.59</t>
  </si>
  <si>
    <t>172.23.224.62</t>
  </si>
  <si>
    <t>172.23.224.63</t>
  </si>
  <si>
    <t>172.23.224.64</t>
  </si>
  <si>
    <t>172.23.224.65</t>
  </si>
  <si>
    <t>172.23.224.66</t>
  </si>
  <si>
    <t>172.23.224.51</t>
    <phoneticPr fontId="1" type="noConversion"/>
  </si>
  <si>
    <t>172.23.224.61</t>
    <phoneticPr fontId="1" type="noConversion"/>
  </si>
  <si>
    <t>172.23.224.71</t>
    <phoneticPr fontId="1" type="noConversion"/>
  </si>
  <si>
    <t>172.23.224.72</t>
  </si>
  <si>
    <t>172.23.224.81</t>
    <phoneticPr fontId="1" type="noConversion"/>
  </si>
  <si>
    <t>172.23.224.82</t>
  </si>
  <si>
    <t>172.23.224.91</t>
    <phoneticPr fontId="1" type="noConversion"/>
  </si>
  <si>
    <t>172.23.224.92</t>
  </si>
  <si>
    <t>172.23.224.93</t>
  </si>
  <si>
    <t>172.23.224.101</t>
    <phoneticPr fontId="1" type="noConversion"/>
  </si>
  <si>
    <t>172.23.224.102</t>
  </si>
  <si>
    <t>172.23.224.111</t>
    <phoneticPr fontId="1" type="noConversion"/>
  </si>
  <si>
    <t>172.23.224.112</t>
  </si>
  <si>
    <t>172.23.224.113</t>
  </si>
  <si>
    <t>172.23.224.201</t>
    <phoneticPr fontId="1" type="noConversion"/>
  </si>
  <si>
    <t>172.23.224.202</t>
  </si>
  <si>
    <t>172.23.224.203</t>
  </si>
  <si>
    <t>172.23.224.204</t>
  </si>
  <si>
    <t>172.23.224.205</t>
  </si>
  <si>
    <t>172.23.224.206</t>
  </si>
  <si>
    <t>172.23.224.207</t>
  </si>
  <si>
    <t>172.23.224.208</t>
  </si>
  <si>
    <t>172.23.224.209</t>
  </si>
  <si>
    <t>172.23.224.210</t>
  </si>
  <si>
    <t>172.23.224.211</t>
  </si>
  <si>
    <t>172.23.224.212</t>
  </si>
  <si>
    <t>172.23.224.213</t>
  </si>
  <si>
    <t>172.23.224.214</t>
  </si>
  <si>
    <t>172.23.224.215</t>
  </si>
  <si>
    <t>172.23.224.216</t>
  </si>
  <si>
    <t>검색 WEB #01(메인)</t>
    <phoneticPr fontId="1" type="noConversion"/>
  </si>
  <si>
    <t>검색 WEB #02(메인)</t>
  </si>
  <si>
    <t>검색 #01(메인)</t>
    <phoneticPr fontId="1" type="noConversion"/>
  </si>
  <si>
    <t>검색 #02(메인)</t>
  </si>
  <si>
    <t>검색 #01(EBSlang)</t>
    <phoneticPr fontId="1" type="noConversion"/>
  </si>
  <si>
    <t>검색 #02(EBSlang)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</si>
</sst>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₩&quot;* #,##0_-;\-&quot;₩&quot;* #,##0_-;_-&quot;₩&quot;* &quot;-&quot;_-;_-@_-"/>
    <numFmt numFmtId="41" formatCode="_-* #,##0_-;\-* #,##0_-;_-* &quot;-&quot;_-;_-@_-"/>
    <numFmt numFmtId="176" formatCode="_-[$€-2]* #,##0.00_-;\-[$€-2]* #,##0.00_-;_-[$€-2]* &quot;-&quot;??_-"/>
    <numFmt numFmtId="177" formatCode="#,##0;[Red]#,##0"/>
    <numFmt numFmtId="178" formatCode="0_);[Red]\(0\)"/>
    <numFmt numFmtId="179" formatCode="0.0"/>
  </numFmts>
  <fonts count="8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0"/>
      <color theme="1"/>
      <name val="Malgun Gothic"/>
      <family val="2"/>
      <charset val="129"/>
    </font>
    <font>
      <sz val="11"/>
      <color indexed="8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name val="새굴림"/>
      <family val="1"/>
      <charset val="129"/>
    </font>
    <font>
      <b/>
      <sz val="10"/>
      <color theme="1"/>
      <name val="맑은 고딕"/>
      <family val="3"/>
      <charset val="129"/>
      <scheme val="minor"/>
    </font>
    <font>
      <b/>
      <sz val="9"/>
      <name val="Tahoma"/>
      <family val="2"/>
    </font>
    <font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name val="Tahoma"/>
      <family val="2"/>
    </font>
    <font>
      <sz val="10"/>
      <color theme="1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10"/>
      <color theme="1"/>
      <name val="Tahoma"/>
      <family val="2"/>
    </font>
    <font>
      <sz val="14"/>
      <name val="새굴림"/>
      <family val="1"/>
      <charset val="129"/>
    </font>
    <font>
      <b/>
      <sz val="14"/>
      <name val="맑은 고딕"/>
      <family val="3"/>
      <charset val="129"/>
      <scheme val="major"/>
    </font>
    <font>
      <sz val="8"/>
      <name val="굴림체"/>
      <family val="3"/>
      <charset val="129"/>
    </font>
    <font>
      <b/>
      <sz val="14"/>
      <color theme="4" tint="-0.499984740745262"/>
      <name val="맑은 고딕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indexed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b/>
      <sz val="24"/>
      <color indexed="8"/>
      <name val="맑은 고딕"/>
      <family val="3"/>
      <charset val="129"/>
      <scheme val="minor"/>
    </font>
    <font>
      <b/>
      <sz val="12"/>
      <color indexed="8"/>
      <name val="맑은 고딕"/>
      <family val="3"/>
      <charset val="129"/>
      <scheme val="minor"/>
    </font>
    <font>
      <sz val="10"/>
      <name val="맑은 고딕"/>
      <family val="3"/>
      <charset val="129"/>
    </font>
    <font>
      <b/>
      <u/>
      <sz val="16"/>
      <name val="맑은 고딕"/>
      <family val="3"/>
      <charset val="129"/>
      <scheme val="major"/>
    </font>
    <font>
      <sz val="11"/>
      <name val="바탕체"/>
      <family val="1"/>
      <charset val="129"/>
    </font>
    <font>
      <b/>
      <sz val="20"/>
      <name val="맑은 고딕"/>
      <family val="3"/>
      <charset val="129"/>
    </font>
    <font>
      <b/>
      <sz val="10"/>
      <name val="맑은 고딕"/>
      <family val="3"/>
      <charset val="129"/>
      <scheme val="major"/>
    </font>
    <font>
      <b/>
      <vertAlign val="superscript"/>
      <sz val="10"/>
      <name val="맑은 고딕"/>
      <family val="3"/>
      <charset val="129"/>
    </font>
    <font>
      <sz val="10"/>
      <name val="맑은 고딕"/>
      <family val="3"/>
      <charset val="129"/>
      <scheme val="major"/>
    </font>
    <font>
      <b/>
      <sz val="20"/>
      <name val="맑은 고딕"/>
      <family val="3"/>
      <charset val="129"/>
      <scheme val="minor"/>
    </font>
    <font>
      <b/>
      <sz val="28"/>
      <name val="맑은 고딕"/>
      <family val="3"/>
      <charset val="129"/>
      <scheme val="minor"/>
    </font>
    <font>
      <b/>
      <sz val="14"/>
      <color indexed="8"/>
      <name val="맑은 고딕"/>
      <family val="3"/>
      <charset val="129"/>
      <scheme val="minor"/>
    </font>
    <font>
      <b/>
      <sz val="16"/>
      <color indexed="8"/>
      <name val="맑은 고딕"/>
      <family val="3"/>
      <charset val="129"/>
      <scheme val="minor"/>
    </font>
    <font>
      <sz val="16"/>
      <color indexed="8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3"/>
      <name val="맑은 고딕"/>
      <family val="3"/>
      <charset val="129"/>
      <scheme val="minor"/>
    </font>
    <font>
      <sz val="8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1"/>
      <color rgb="FF9C6500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b/>
      <sz val="18"/>
      <color theme="4" tint="-0.499984740745262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1"/>
      <color theme="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ajor"/>
    </font>
    <font>
      <b/>
      <sz val="10"/>
      <color theme="0"/>
      <name val="맑은 고딕"/>
      <family val="3"/>
      <charset val="129"/>
      <scheme val="major"/>
    </font>
    <font>
      <strike/>
      <sz val="10"/>
      <color rgb="FFFF0000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</fonts>
  <fills count="4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theme="5" tint="-0.499984740745262"/>
      </top>
      <bottom/>
      <diagonal/>
    </border>
    <border>
      <left/>
      <right style="medium">
        <color theme="5" tint="-0.499984740745262"/>
      </right>
      <top style="medium">
        <color theme="5" tint="-0.499984740745262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66">
    <xf numFmtId="0" fontId="0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7" fillId="0" borderId="0"/>
    <xf numFmtId="0" fontId="5" fillId="0" borderId="0">
      <alignment vertical="center"/>
    </xf>
    <xf numFmtId="0" fontId="8" fillId="0" borderId="0"/>
    <xf numFmtId="0" fontId="7" fillId="0" borderId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/>
    <xf numFmtId="0" fontId="9" fillId="0" borderId="0">
      <alignment vertical="center"/>
    </xf>
    <xf numFmtId="0" fontId="5" fillId="0" borderId="0">
      <alignment vertical="center"/>
    </xf>
    <xf numFmtId="176" fontId="3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5" borderId="17" applyNumberFormat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7" fillId="26" borderId="18" applyNumberFormat="0" applyFont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28" borderId="19" applyNumberFormat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40" fillId="12" borderId="17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6" fillId="25" borderId="25" applyNumberFormat="0" applyAlignment="0" applyProtection="0">
      <alignment vertical="center"/>
    </xf>
    <xf numFmtId="0" fontId="7" fillId="0" borderId="0"/>
    <xf numFmtId="0" fontId="7" fillId="0" borderId="0"/>
    <xf numFmtId="0" fontId="3" fillId="0" borderId="0">
      <alignment vertical="center"/>
    </xf>
    <xf numFmtId="0" fontId="7" fillId="0" borderId="0">
      <alignment vertical="center"/>
    </xf>
    <xf numFmtId="0" fontId="3" fillId="29" borderId="29" applyNumberFormat="0" applyFont="0" applyAlignment="0" applyProtection="0">
      <alignment vertical="center"/>
    </xf>
    <xf numFmtId="0" fontId="70" fillId="30" borderId="0" applyNumberFormat="0" applyBorder="0" applyAlignment="0" applyProtection="0">
      <alignment vertical="center"/>
    </xf>
    <xf numFmtId="0" fontId="71" fillId="31" borderId="30" applyNumberFormat="0" applyAlignment="0" applyProtection="0">
      <alignment vertical="center"/>
    </xf>
  </cellStyleXfs>
  <cellXfs count="40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5" borderId="1" xfId="0" applyFill="1" applyBorder="1">
      <alignment vertical="center"/>
    </xf>
    <xf numFmtId="0" fontId="0" fillId="5" borderId="1" xfId="0" applyFill="1" applyBorder="1" applyAlignment="1">
      <alignment vertical="center"/>
    </xf>
    <xf numFmtId="0" fontId="0" fillId="5" borderId="0" xfId="0" applyFill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/>
    </xf>
    <xf numFmtId="0" fontId="0" fillId="3" borderId="2" xfId="0" applyFill="1" applyBorder="1">
      <alignment vertical="center"/>
    </xf>
    <xf numFmtId="0" fontId="0" fillId="3" borderId="0" xfId="0" applyFill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1" fillId="0" borderId="5" xfId="0" applyFont="1" applyBorder="1" applyAlignment="1">
      <alignment horizontal="left" vertical="center" indent="1"/>
    </xf>
    <xf numFmtId="0" fontId="14" fillId="0" borderId="0" xfId="1" applyFont="1" applyAlignment="1">
      <alignment vertical="center"/>
    </xf>
    <xf numFmtId="177" fontId="14" fillId="0" borderId="0" xfId="1" applyNumberFormat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0" xfId="1" applyFont="1" applyAlignment="1">
      <alignment horizontal="left" vertical="center" indent="1"/>
    </xf>
    <xf numFmtId="0" fontId="14" fillId="0" borderId="0" xfId="1" applyFont="1" applyAlignment="1">
      <alignment horizontal="left" vertical="center" wrapText="1" indent="1"/>
    </xf>
    <xf numFmtId="41" fontId="17" fillId="0" borderId="1" xfId="17" applyFont="1" applyBorder="1" applyAlignment="1">
      <alignment vertical="center" wrapText="1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quotePrefix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 inden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quotePrefix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 indent="1"/>
    </xf>
    <xf numFmtId="41" fontId="15" fillId="2" borderId="6" xfId="17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7" fillId="0" borderId="1" xfId="0" quotePrefix="1" applyFont="1" applyBorder="1" applyAlignment="1">
      <alignment vertical="center" wrapText="1"/>
    </xf>
    <xf numFmtId="0" fontId="16" fillId="0" borderId="0" xfId="1" applyFont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20" fillId="0" borderId="0" xfId="1" applyFont="1" applyAlignment="1">
      <alignment horizontal="center" vertical="center"/>
    </xf>
    <xf numFmtId="0" fontId="20" fillId="0" borderId="0" xfId="1" applyFont="1" applyFill="1" applyAlignment="1">
      <alignment horizontal="center" vertical="center"/>
    </xf>
    <xf numFmtId="41" fontId="20" fillId="0" borderId="0" xfId="17" applyFont="1" applyFill="1" applyAlignment="1">
      <alignment horizontal="center" vertical="center"/>
    </xf>
    <xf numFmtId="0" fontId="17" fillId="0" borderId="1" xfId="0" quotePrefix="1" applyFont="1" applyFill="1" applyBorder="1" applyAlignment="1">
      <alignment vertical="center" wrapText="1"/>
    </xf>
    <xf numFmtId="0" fontId="17" fillId="0" borderId="1" xfId="0" quotePrefix="1" applyFont="1" applyFill="1" applyBorder="1" applyAlignment="1">
      <alignment horizontal="left" vertical="center" wrapText="1" indent="1"/>
    </xf>
    <xf numFmtId="0" fontId="22" fillId="0" borderId="6" xfId="0" applyFont="1" applyFill="1" applyBorder="1" applyAlignment="1">
      <alignment vertical="center" wrapText="1"/>
    </xf>
    <xf numFmtId="41" fontId="20" fillId="0" borderId="0" xfId="17" applyFont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23" fillId="0" borderId="0" xfId="1" applyFont="1" applyFill="1" applyAlignment="1">
      <alignment horizontal="center" vertical="center"/>
    </xf>
    <xf numFmtId="41" fontId="23" fillId="0" borderId="0" xfId="17" applyFont="1" applyFill="1" applyAlignment="1">
      <alignment horizontal="center" vertical="center"/>
    </xf>
    <xf numFmtId="41" fontId="15" fillId="2" borderId="1" xfId="17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 indent="1"/>
    </xf>
    <xf numFmtId="0" fontId="24" fillId="0" borderId="0" xfId="1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  <xf numFmtId="0" fontId="17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7" fillId="0" borderId="0" xfId="0" applyFo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indent="1"/>
    </xf>
    <xf numFmtId="0" fontId="10" fillId="0" borderId="1" xfId="0" applyFont="1" applyFill="1" applyBorder="1" applyAlignment="1">
      <alignment horizontal="left" vertical="center"/>
    </xf>
    <xf numFmtId="178" fontId="10" fillId="0" borderId="1" xfId="17" applyNumberFormat="1" applyFont="1" applyFill="1" applyBorder="1" applyAlignment="1">
      <alignment horizontal="center" vertical="center"/>
    </xf>
    <xf numFmtId="0" fontId="12" fillId="0" borderId="1" xfId="16" applyFill="1" applyBorder="1" applyAlignment="1">
      <alignment horizontal="left" vertical="center" indent="1"/>
    </xf>
    <xf numFmtId="0" fontId="10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1" fontId="15" fillId="6" borderId="1" xfId="17" applyFont="1" applyFill="1" applyBorder="1" applyAlignment="1">
      <alignment horizontal="right" vertical="center" wrapText="1"/>
    </xf>
    <xf numFmtId="41" fontId="15" fillId="2" borderId="1" xfId="17" applyFont="1" applyFill="1" applyBorder="1" applyAlignment="1">
      <alignment horizontal="right" vertical="center" wrapText="1"/>
    </xf>
    <xf numFmtId="0" fontId="16" fillId="0" borderId="1" xfId="1" applyFont="1" applyBorder="1" applyAlignment="1">
      <alignment horizontal="center" vertical="center"/>
    </xf>
    <xf numFmtId="41" fontId="15" fillId="0" borderId="1" xfId="17" applyFont="1" applyFill="1" applyBorder="1" applyAlignment="1">
      <alignment horizontal="center" vertical="center" wrapText="1"/>
    </xf>
    <xf numFmtId="41" fontId="18" fillId="2" borderId="1" xfId="17" applyFont="1" applyFill="1" applyBorder="1" applyAlignment="1">
      <alignment horizontal="center" vertical="center" wrapText="1"/>
    </xf>
    <xf numFmtId="41" fontId="17" fillId="0" borderId="1" xfId="17" quotePrefix="1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 indent="1"/>
    </xf>
    <xf numFmtId="3" fontId="17" fillId="0" borderId="1" xfId="0" applyNumberFormat="1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9" fillId="0" borderId="0" xfId="59" applyNumberFormat="1" applyFont="1" applyAlignment="1">
      <alignment horizontal="right" vertical="center"/>
    </xf>
    <xf numFmtId="0" fontId="18" fillId="0" borderId="1" xfId="4" applyFont="1" applyBorder="1" applyAlignment="1">
      <alignment vertical="center"/>
    </xf>
    <xf numFmtId="0" fontId="47" fillId="0" borderId="0" xfId="59" applyNumberFormat="1" applyFont="1" applyFill="1" applyBorder="1" applyAlignment="1">
      <alignment vertical="center"/>
    </xf>
    <xf numFmtId="0" fontId="47" fillId="0" borderId="0" xfId="59" applyNumberFormat="1" applyFont="1" applyFill="1" applyBorder="1" applyAlignment="1">
      <alignment horizontal="left"/>
    </xf>
    <xf numFmtId="0" fontId="47" fillId="0" borderId="0" xfId="59" applyNumberFormat="1" applyFont="1" applyFill="1" applyBorder="1" applyAlignment="1">
      <alignment horizontal="right"/>
    </xf>
    <xf numFmtId="0" fontId="51" fillId="0" borderId="0" xfId="4" applyFont="1" applyAlignment="1">
      <alignment vertical="center"/>
    </xf>
    <xf numFmtId="49" fontId="51" fillId="0" borderId="27" xfId="4" applyNumberFormat="1" applyFont="1" applyBorder="1" applyAlignment="1">
      <alignment vertical="center"/>
    </xf>
    <xf numFmtId="0" fontId="51" fillId="0" borderId="27" xfId="4" applyFont="1" applyBorder="1" applyAlignment="1">
      <alignment wrapText="1"/>
    </xf>
    <xf numFmtId="0" fontId="51" fillId="0" borderId="27" xfId="4" applyFont="1" applyBorder="1" applyAlignment="1">
      <alignment vertical="center"/>
    </xf>
    <xf numFmtId="0" fontId="53" fillId="0" borderId="0" xfId="61" applyFont="1" applyAlignment="1"/>
    <xf numFmtId="0" fontId="54" fillId="0" borderId="0" xfId="4" applyFont="1" applyAlignment="1"/>
    <xf numFmtId="49" fontId="57" fillId="0" borderId="1" xfId="61" applyNumberFormat="1" applyFont="1" applyBorder="1" applyAlignment="1">
      <alignment horizontal="center" vertical="center" wrapText="1"/>
    </xf>
    <xf numFmtId="14" fontId="57" fillId="0" borderId="1" xfId="61" applyNumberFormat="1" applyFont="1" applyBorder="1" applyAlignment="1">
      <alignment horizontal="center" vertical="center" wrapText="1"/>
    </xf>
    <xf numFmtId="0" fontId="57" fillId="0" borderId="1" xfId="61" applyFont="1" applyBorder="1" applyAlignment="1">
      <alignment horizontal="center" vertical="center" wrapText="1"/>
    </xf>
    <xf numFmtId="49" fontId="51" fillId="0" borderId="0" xfId="4" applyNumberFormat="1" applyFont="1" applyAlignment="1">
      <alignment vertical="center"/>
    </xf>
    <xf numFmtId="0" fontId="51" fillId="0" borderId="0" xfId="4" applyFont="1" applyAlignment="1">
      <alignment wrapText="1"/>
    </xf>
    <xf numFmtId="0" fontId="15" fillId="2" borderId="1" xfId="4" applyFont="1" applyFill="1" applyBorder="1" applyAlignment="1">
      <alignment horizontal="center" vertical="center"/>
    </xf>
    <xf numFmtId="0" fontId="18" fillId="2" borderId="1" xfId="4" applyFont="1" applyFill="1" applyBorder="1" applyAlignment="1">
      <alignment horizontal="center" vertical="center"/>
    </xf>
    <xf numFmtId="0" fontId="58" fillId="0" borderId="0" xfId="4" applyFont="1" applyAlignment="1">
      <alignment horizontal="right"/>
    </xf>
    <xf numFmtId="0" fontId="10" fillId="0" borderId="0" xfId="4" applyFont="1" applyAlignment="1"/>
    <xf numFmtId="0" fontId="10" fillId="0" borderId="0" xfId="4" applyFont="1" applyAlignment="1">
      <alignment vertical="center"/>
    </xf>
    <xf numFmtId="0" fontId="58" fillId="0" borderId="0" xfId="60" applyFont="1" applyAlignment="1">
      <alignment horizontal="right"/>
    </xf>
    <xf numFmtId="0" fontId="10" fillId="0" borderId="0" xfId="4" applyFont="1" applyAlignment="1">
      <alignment horizontal="right" vertical="center"/>
    </xf>
    <xf numFmtId="0" fontId="10" fillId="0" borderId="0" xfId="4" applyFont="1" applyBorder="1" applyAlignment="1">
      <alignment vertical="center"/>
    </xf>
    <xf numFmtId="0" fontId="59" fillId="0" borderId="0" xfId="4" applyFont="1" applyBorder="1" applyAlignment="1">
      <alignment horizontal="right"/>
    </xf>
    <xf numFmtId="0" fontId="60" fillId="0" borderId="26" xfId="59" applyNumberFormat="1" applyFont="1" applyBorder="1" applyAlignment="1">
      <alignment horizontal="right" vertical="center"/>
    </xf>
    <xf numFmtId="0" fontId="47" fillId="0" borderId="26" xfId="61" applyNumberFormat="1" applyFont="1" applyBorder="1" applyAlignment="1">
      <alignment vertical="center"/>
    </xf>
    <xf numFmtId="0" fontId="61" fillId="0" borderId="0" xfId="59" applyNumberFormat="1" applyFont="1" applyAlignment="1">
      <alignment horizontal="right" vertical="center"/>
    </xf>
    <xf numFmtId="0" fontId="61" fillId="0" borderId="0" xfId="59" applyNumberFormat="1" applyFont="1" applyBorder="1" applyAlignment="1">
      <alignment horizontal="right" vertical="center"/>
    </xf>
    <xf numFmtId="0" fontId="62" fillId="0" borderId="0" xfId="61" applyNumberFormat="1" applyFont="1" applyBorder="1" applyAlignment="1">
      <alignment vertical="center"/>
    </xf>
    <xf numFmtId="0" fontId="63" fillId="0" borderId="0" xfId="4" applyFont="1" applyBorder="1" applyAlignment="1">
      <alignment horizontal="right"/>
    </xf>
    <xf numFmtId="0" fontId="64" fillId="0" borderId="0" xfId="4" applyFont="1" applyBorder="1" applyAlignment="1">
      <alignment horizontal="center" vertical="center"/>
    </xf>
    <xf numFmtId="0" fontId="65" fillId="0" borderId="0" xfId="4" applyFont="1" applyAlignment="1">
      <alignment vertical="top"/>
    </xf>
    <xf numFmtId="0" fontId="65" fillId="0" borderId="0" xfId="4" applyFont="1" applyAlignment="1">
      <alignment horizontal="justify" vertical="top"/>
    </xf>
    <xf numFmtId="0" fontId="63" fillId="0" borderId="0" xfId="4" applyFont="1" applyAlignment="1">
      <alignment horizontal="right"/>
    </xf>
    <xf numFmtId="0" fontId="60" fillId="0" borderId="0" xfId="59" applyNumberFormat="1" applyFont="1" applyAlignment="1">
      <alignment horizontal="right" vertical="center"/>
    </xf>
    <xf numFmtId="2" fontId="18" fillId="0" borderId="1" xfId="4" quotePrefix="1" applyNumberFormat="1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4" applyFont="1" applyFill="1" applyBorder="1" applyAlignment="1">
      <alignment vertical="center"/>
    </xf>
    <xf numFmtId="0" fontId="17" fillId="0" borderId="1" xfId="0" applyFont="1" applyBorder="1">
      <alignment vertical="center"/>
    </xf>
    <xf numFmtId="0" fontId="17" fillId="0" borderId="1" xfId="0" applyFont="1" applyBorder="1" applyAlignment="1">
      <alignment horizontal="left" vertical="center" wrapText="1"/>
    </xf>
    <xf numFmtId="0" fontId="5" fillId="0" borderId="0" xfId="0" applyFont="1" applyFill="1">
      <alignment vertical="center"/>
    </xf>
    <xf numFmtId="0" fontId="68" fillId="0" borderId="0" xfId="0" applyFont="1">
      <alignment vertical="center"/>
    </xf>
    <xf numFmtId="0" fontId="0" fillId="0" borderId="0" xfId="0" applyFont="1">
      <alignment vertical="center"/>
    </xf>
    <xf numFmtId="0" fontId="68" fillId="0" borderId="0" xfId="0" applyFont="1" applyFill="1">
      <alignment vertical="center"/>
    </xf>
    <xf numFmtId="0" fontId="17" fillId="0" borderId="1" xfId="63" quotePrefix="1" applyFont="1" applyFill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55" fillId="25" borderId="1" xfId="6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7" fillId="0" borderId="1" xfId="0" applyFont="1" applyBorder="1" applyAlignment="1">
      <alignment horizontal="center" vertical="center" wrapText="1"/>
    </xf>
    <xf numFmtId="0" fontId="73" fillId="0" borderId="0" xfId="0" applyFont="1">
      <alignment vertical="center"/>
    </xf>
    <xf numFmtId="0" fontId="74" fillId="0" borderId="0" xfId="0" applyFont="1">
      <alignment vertical="center"/>
    </xf>
    <xf numFmtId="0" fontId="2" fillId="2" borderId="1" xfId="65" applyFont="1" applyFill="1" applyBorder="1" applyAlignment="1">
      <alignment horizontal="center" vertical="center" wrapText="1"/>
    </xf>
    <xf numFmtId="0" fontId="2" fillId="2" borderId="1" xfId="65" applyFont="1" applyFill="1" applyBorder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76" fillId="0" borderId="1" xfId="64" applyFont="1" applyFill="1" applyBorder="1" applyAlignment="1">
      <alignment horizontal="center" vertical="center" wrapText="1"/>
    </xf>
    <xf numFmtId="0" fontId="10" fillId="0" borderId="1" xfId="64" applyFont="1" applyFill="1" applyBorder="1" applyAlignment="1">
      <alignment horizontal="center" vertical="center" wrapText="1"/>
    </xf>
    <xf numFmtId="0" fontId="10" fillId="0" borderId="1" xfId="64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72" fillId="2" borderId="1" xfId="65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/>
    </xf>
    <xf numFmtId="179" fontId="67" fillId="0" borderId="0" xfId="0" applyNumberFormat="1" applyFont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179" fontId="15" fillId="2" borderId="31" xfId="0" applyNumberFormat="1" applyFont="1" applyFill="1" applyBorder="1" applyAlignment="1">
      <alignment horizontal="center" vertical="center" wrapText="1"/>
    </xf>
    <xf numFmtId="0" fontId="67" fillId="0" borderId="31" xfId="0" applyFont="1" applyBorder="1" applyAlignment="1">
      <alignment horizontal="center" vertical="center"/>
    </xf>
    <xf numFmtId="179" fontId="67" fillId="0" borderId="31" xfId="0" applyNumberFormat="1" applyFont="1" applyBorder="1" applyAlignment="1">
      <alignment horizontal="center" vertical="center"/>
    </xf>
    <xf numFmtId="0" fontId="67" fillId="0" borderId="31" xfId="0" applyFont="1" applyBorder="1" applyAlignment="1">
      <alignment horizontal="left" vertical="center"/>
    </xf>
    <xf numFmtId="0" fontId="67" fillId="0" borderId="0" xfId="0" applyFont="1" applyAlignment="1">
      <alignment horizontal="center" vertical="center"/>
    </xf>
    <xf numFmtId="0" fontId="67" fillId="0" borderId="31" xfId="0" applyFont="1" applyFill="1" applyBorder="1" applyAlignment="1">
      <alignment horizontal="center" vertical="center"/>
    </xf>
    <xf numFmtId="179" fontId="67" fillId="0" borderId="31" xfId="0" applyNumberFormat="1" applyFont="1" applyFill="1" applyBorder="1" applyAlignment="1">
      <alignment horizontal="center" vertical="center"/>
    </xf>
    <xf numFmtId="0" fontId="67" fillId="0" borderId="31" xfId="0" applyFont="1" applyFill="1" applyBorder="1" applyAlignment="1">
      <alignment horizontal="left" vertical="center"/>
    </xf>
    <xf numFmtId="0" fontId="67" fillId="0" borderId="0" xfId="0" applyFont="1" applyFill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57" fillId="0" borderId="3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67" fillId="0" borderId="31" xfId="0" applyNumberFormat="1" applyFont="1" applyBorder="1" applyAlignment="1">
      <alignment horizontal="center" vertical="center"/>
    </xf>
    <xf numFmtId="0" fontId="67" fillId="3" borderId="31" xfId="0" applyFont="1" applyFill="1" applyBorder="1" applyAlignment="1">
      <alignment horizontal="center" vertical="center"/>
    </xf>
    <xf numFmtId="0" fontId="67" fillId="32" borderId="31" xfId="0" applyFont="1" applyFill="1" applyBorder="1" applyAlignment="1">
      <alignment horizontal="center" vertical="center"/>
    </xf>
    <xf numFmtId="0" fontId="57" fillId="32" borderId="31" xfId="0" applyFont="1" applyFill="1" applyBorder="1" applyAlignment="1">
      <alignment horizontal="center" vertical="center"/>
    </xf>
    <xf numFmtId="179" fontId="57" fillId="32" borderId="31" xfId="0" applyNumberFormat="1" applyFont="1" applyFill="1" applyBorder="1" applyAlignment="1">
      <alignment horizontal="center" vertical="center"/>
    </xf>
    <xf numFmtId="0" fontId="67" fillId="32" borderId="31" xfId="0" applyFont="1" applyFill="1" applyBorder="1" applyAlignment="1">
      <alignment horizontal="left" vertical="center"/>
    </xf>
    <xf numFmtId="0" fontId="57" fillId="32" borderId="31" xfId="0" applyFont="1" applyFill="1" applyBorder="1" applyAlignment="1">
      <alignment horizontal="left" vertical="center"/>
    </xf>
    <xf numFmtId="0" fontId="57" fillId="32" borderId="0" xfId="0" applyFont="1" applyFill="1" applyAlignment="1">
      <alignment horizontal="center" vertical="center"/>
    </xf>
    <xf numFmtId="0" fontId="57" fillId="0" borderId="31" xfId="0" applyFont="1" applyBorder="1" applyAlignment="1">
      <alignment horizontal="center" vertical="center"/>
    </xf>
    <xf numFmtId="179" fontId="57" fillId="0" borderId="31" xfId="0" applyNumberFormat="1" applyFont="1" applyBorder="1" applyAlignment="1">
      <alignment horizontal="center" vertical="center"/>
    </xf>
    <xf numFmtId="0" fontId="57" fillId="0" borderId="31" xfId="0" applyFont="1" applyBorder="1" applyAlignment="1">
      <alignment horizontal="left" vertical="center"/>
    </xf>
    <xf numFmtId="0" fontId="57" fillId="0" borderId="0" xfId="0" applyFont="1" applyAlignment="1">
      <alignment horizontal="center" vertical="center"/>
    </xf>
    <xf numFmtId="0" fontId="57" fillId="0" borderId="31" xfId="0" applyFont="1" applyFill="1" applyBorder="1" applyAlignment="1">
      <alignment horizontal="left" vertical="center"/>
    </xf>
    <xf numFmtId="0" fontId="57" fillId="3" borderId="31" xfId="0" applyFont="1" applyFill="1" applyBorder="1" applyAlignment="1">
      <alignment horizontal="center" vertical="center"/>
    </xf>
    <xf numFmtId="179" fontId="67" fillId="32" borderId="31" xfId="0" applyNumberFormat="1" applyFont="1" applyFill="1" applyBorder="1" applyAlignment="1">
      <alignment horizontal="center" vertical="center"/>
    </xf>
    <xf numFmtId="0" fontId="67" fillId="32" borderId="0" xfId="0" applyFont="1" applyFill="1" applyAlignment="1">
      <alignment horizontal="center" vertical="center"/>
    </xf>
    <xf numFmtId="0" fontId="77" fillId="0" borderId="31" xfId="0" applyFont="1" applyFill="1" applyBorder="1" applyAlignment="1">
      <alignment horizontal="center" vertical="center"/>
    </xf>
    <xf numFmtId="179" fontId="57" fillId="0" borderId="31" xfId="0" applyNumberFormat="1" applyFont="1" applyFill="1" applyBorder="1" applyAlignment="1">
      <alignment horizontal="center" vertical="center"/>
    </xf>
    <xf numFmtId="0" fontId="57" fillId="0" borderId="0" xfId="0" applyFont="1" applyFill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67" fillId="6" borderId="31" xfId="0" applyFont="1" applyFill="1" applyBorder="1" applyAlignment="1">
      <alignment horizontal="center" vertical="center"/>
    </xf>
    <xf numFmtId="0" fontId="57" fillId="6" borderId="31" xfId="0" applyFont="1" applyFill="1" applyBorder="1" applyAlignment="1">
      <alignment horizontal="center" vertical="center"/>
    </xf>
    <xf numFmtId="0" fontId="67" fillId="0" borderId="31" xfId="0" applyFont="1" applyBorder="1" applyAlignment="1">
      <alignment horizontal="center" vertical="center" wrapText="1"/>
    </xf>
    <xf numFmtId="0" fontId="67" fillId="0" borderId="36" xfId="0" applyFont="1" applyBorder="1" applyAlignment="1">
      <alignment horizontal="center" vertical="center"/>
    </xf>
    <xf numFmtId="179" fontId="67" fillId="0" borderId="36" xfId="0" applyNumberFormat="1" applyFont="1" applyBorder="1" applyAlignment="1">
      <alignment horizontal="center" vertical="center"/>
    </xf>
    <xf numFmtId="2" fontId="57" fillId="32" borderId="31" xfId="0" applyNumberFormat="1" applyFont="1" applyFill="1" applyBorder="1" applyAlignment="1">
      <alignment horizontal="center" vertical="center"/>
    </xf>
    <xf numFmtId="0" fontId="57" fillId="32" borderId="35" xfId="0" applyFont="1" applyFill="1" applyBorder="1" applyAlignment="1">
      <alignment horizontal="center" vertical="center"/>
    </xf>
    <xf numFmtId="179" fontId="57" fillId="32" borderId="35" xfId="0" applyNumberFormat="1" applyFont="1" applyFill="1" applyBorder="1" applyAlignment="1">
      <alignment horizontal="center" vertical="center"/>
    </xf>
    <xf numFmtId="0" fontId="57" fillId="32" borderId="35" xfId="0" applyFont="1" applyFill="1" applyBorder="1" applyAlignment="1">
      <alignment horizontal="left" vertical="center"/>
    </xf>
    <xf numFmtId="0" fontId="57" fillId="32" borderId="0" xfId="0" applyFont="1" applyFill="1" applyBorder="1" applyAlignment="1">
      <alignment horizontal="center" vertical="center"/>
    </xf>
    <xf numFmtId="0" fontId="67" fillId="0" borderId="31" xfId="0" quotePrefix="1" applyFont="1" applyBorder="1" applyAlignment="1">
      <alignment horizontal="center" vertical="center"/>
    </xf>
    <xf numFmtId="0" fontId="67" fillId="0" borderId="0" xfId="0" applyFont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16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indent="1"/>
    </xf>
    <xf numFmtId="0" fontId="10" fillId="3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5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5" fillId="35" borderId="2" xfId="0" applyFont="1" applyFill="1" applyBorder="1" applyAlignment="1">
      <alignment horizontal="center" vertical="center" wrapText="1"/>
    </xf>
    <xf numFmtId="0" fontId="0" fillId="35" borderId="1" xfId="0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41" fontId="80" fillId="37" borderId="11" xfId="17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6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>
      <alignment vertical="center"/>
    </xf>
    <xf numFmtId="0" fontId="17" fillId="0" borderId="1" xfId="4" applyNumberFormat="1" applyFont="1" applyFill="1" applyBorder="1" applyAlignment="1">
      <alignment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/>
    </xf>
    <xf numFmtId="0" fontId="17" fillId="0" borderId="0" xfId="0" applyFont="1" applyBorder="1">
      <alignment vertical="center"/>
    </xf>
    <xf numFmtId="0" fontId="17" fillId="0" borderId="1" xfId="0" applyNumberFormat="1" applyFont="1" applyFill="1" applyBorder="1" applyAlignment="1">
      <alignment horizontal="left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1" xfId="0" applyNumberFormat="1" applyFont="1" applyFill="1" applyBorder="1" applyAlignment="1">
      <alignment horizontal="center" vertical="center"/>
    </xf>
    <xf numFmtId="0" fontId="81" fillId="0" borderId="1" xfId="0" applyFont="1" applyFill="1" applyBorder="1">
      <alignment vertical="center"/>
    </xf>
    <xf numFmtId="0" fontId="81" fillId="0" borderId="1" xfId="0" applyNumberFormat="1" applyFont="1" applyFill="1" applyBorder="1" applyAlignment="1">
      <alignment horizontal="left" vertical="center"/>
    </xf>
    <xf numFmtId="0" fontId="81" fillId="0" borderId="0" xfId="0" applyFont="1" applyFill="1" applyBorder="1">
      <alignment vertical="center"/>
    </xf>
    <xf numFmtId="0" fontId="17" fillId="38" borderId="1" xfId="0" applyFont="1" applyFill="1" applyBorder="1" applyAlignment="1">
      <alignment horizontal="center" vertical="center"/>
    </xf>
    <xf numFmtId="0" fontId="67" fillId="38" borderId="1" xfId="0" applyNumberFormat="1" applyFont="1" applyFill="1" applyBorder="1" applyAlignment="1">
      <alignment horizontal="center" vertical="center"/>
    </xf>
    <xf numFmtId="0" fontId="17" fillId="38" borderId="1" xfId="0" applyFont="1" applyFill="1" applyBorder="1">
      <alignment vertical="center"/>
    </xf>
    <xf numFmtId="0" fontId="17" fillId="38" borderId="1" xfId="4" applyNumberFormat="1" applyFont="1" applyFill="1" applyBorder="1" applyAlignment="1">
      <alignment vertical="center"/>
    </xf>
    <xf numFmtId="0" fontId="17" fillId="38" borderId="1" xfId="0" applyNumberFormat="1" applyFont="1" applyFill="1" applyBorder="1" applyAlignment="1">
      <alignment horizontal="center" vertical="center"/>
    </xf>
    <xf numFmtId="0" fontId="17" fillId="38" borderId="0" xfId="0" applyFont="1" applyFill="1" applyBorder="1">
      <alignment vertical="center"/>
    </xf>
    <xf numFmtId="0" fontId="81" fillId="0" borderId="1" xfId="4" applyNumberFormat="1" applyFont="1" applyFill="1" applyBorder="1" applyAlignment="1">
      <alignment vertical="center"/>
    </xf>
    <xf numFmtId="0" fontId="17" fillId="33" borderId="1" xfId="0" applyFont="1" applyFill="1" applyBorder="1" applyAlignment="1">
      <alignment horizontal="center" vertical="center"/>
    </xf>
    <xf numFmtId="0" fontId="67" fillId="33" borderId="1" xfId="0" applyNumberFormat="1" applyFont="1" applyFill="1" applyBorder="1" applyAlignment="1">
      <alignment horizontal="center" vertical="center"/>
    </xf>
    <xf numFmtId="0" fontId="17" fillId="33" borderId="1" xfId="0" applyFont="1" applyFill="1" applyBorder="1">
      <alignment vertical="center"/>
    </xf>
    <xf numFmtId="0" fontId="17" fillId="33" borderId="1" xfId="4" applyFont="1" applyFill="1" applyBorder="1" applyAlignment="1">
      <alignment vertical="center"/>
    </xf>
    <xf numFmtId="0" fontId="17" fillId="39" borderId="1" xfId="0" applyFont="1" applyFill="1" applyBorder="1" applyAlignment="1">
      <alignment horizontal="center" vertical="center"/>
    </xf>
    <xf numFmtId="0" fontId="17" fillId="33" borderId="1" xfId="0" applyNumberFormat="1" applyFont="1" applyFill="1" applyBorder="1" applyAlignment="1">
      <alignment horizontal="center" vertical="center"/>
    </xf>
    <xf numFmtId="0" fontId="17" fillId="33" borderId="0" xfId="0" applyFont="1" applyFill="1" applyBorder="1">
      <alignment vertical="center"/>
    </xf>
    <xf numFmtId="0" fontId="0" fillId="33" borderId="0" xfId="0" applyFill="1">
      <alignment vertical="center"/>
    </xf>
    <xf numFmtId="0" fontId="69" fillId="0" borderId="1" xfId="0" applyFont="1" applyFill="1" applyBorder="1" applyAlignment="1">
      <alignment horizontal="center" vertical="center"/>
    </xf>
    <xf numFmtId="0" fontId="69" fillId="0" borderId="1" xfId="0" applyNumberFormat="1" applyFont="1" applyFill="1" applyBorder="1" applyAlignment="1">
      <alignment horizontal="center" vertical="center"/>
    </xf>
    <xf numFmtId="0" fontId="69" fillId="0" borderId="1" xfId="0" applyFont="1" applyFill="1" applyBorder="1">
      <alignment vertical="center"/>
    </xf>
    <xf numFmtId="0" fontId="69" fillId="0" borderId="1" xfId="0" applyFont="1" applyBorder="1" applyAlignment="1">
      <alignment horizontal="center" vertical="center"/>
    </xf>
    <xf numFmtId="0" fontId="69" fillId="0" borderId="1" xfId="0" applyNumberFormat="1" applyFont="1" applyBorder="1" applyAlignment="1">
      <alignment horizontal="center" vertical="center"/>
    </xf>
    <xf numFmtId="0" fontId="69" fillId="0" borderId="1" xfId="0" applyFont="1" applyBorder="1">
      <alignment vertical="center"/>
    </xf>
    <xf numFmtId="0" fontId="69" fillId="0" borderId="0" xfId="0" applyFont="1" applyBorder="1">
      <alignment vertical="center"/>
    </xf>
    <xf numFmtId="0" fontId="17" fillId="40" borderId="1" xfId="0" applyFont="1" applyFill="1" applyBorder="1" applyAlignment="1">
      <alignment horizontal="center" vertical="center"/>
    </xf>
    <xf numFmtId="0" fontId="67" fillId="40" borderId="1" xfId="0" applyNumberFormat="1" applyFont="1" applyFill="1" applyBorder="1" applyAlignment="1">
      <alignment horizontal="center" vertical="center"/>
    </xf>
    <xf numFmtId="0" fontId="17" fillId="40" borderId="1" xfId="0" applyFont="1" applyFill="1" applyBorder="1">
      <alignment vertical="center"/>
    </xf>
    <xf numFmtId="0" fontId="17" fillId="40" borderId="1" xfId="4" applyNumberFormat="1" applyFont="1" applyFill="1" applyBorder="1" applyAlignment="1">
      <alignment vertical="center"/>
    </xf>
    <xf numFmtId="0" fontId="17" fillId="40" borderId="1" xfId="0" applyNumberFormat="1" applyFont="1" applyFill="1" applyBorder="1" applyAlignment="1">
      <alignment horizontal="center" vertical="center"/>
    </xf>
    <xf numFmtId="0" fontId="17" fillId="40" borderId="0" xfId="0" applyFont="1" applyFill="1" applyBorder="1">
      <alignment vertical="center"/>
    </xf>
    <xf numFmtId="0" fontId="0" fillId="40" borderId="0" xfId="0" applyFill="1">
      <alignment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NumberFormat="1" applyFont="1" applyFill="1" applyBorder="1" applyAlignment="1">
      <alignment horizontal="left" vertical="center"/>
    </xf>
    <xf numFmtId="0" fontId="17" fillId="3" borderId="1" xfId="0" applyFont="1" applyFill="1" applyBorder="1">
      <alignment vertical="center"/>
    </xf>
    <xf numFmtId="0" fontId="17" fillId="3" borderId="1" xfId="4" applyNumberFormat="1" applyFont="1" applyFill="1" applyBorder="1" applyAlignment="1">
      <alignment vertical="center"/>
    </xf>
    <xf numFmtId="0" fontId="17" fillId="3" borderId="1" xfId="0" applyNumberFormat="1" applyFont="1" applyFill="1" applyBorder="1" applyAlignment="1">
      <alignment horizontal="center" vertical="center"/>
    </xf>
    <xf numFmtId="0" fontId="17" fillId="3" borderId="0" xfId="0" applyFont="1" applyFill="1" applyBorder="1">
      <alignment vertical="center"/>
    </xf>
    <xf numFmtId="0" fontId="5" fillId="3" borderId="0" xfId="0" applyFont="1" applyFill="1">
      <alignment vertical="center"/>
    </xf>
    <xf numFmtId="0" fontId="17" fillId="3" borderId="1" xfId="4" applyFont="1" applyFill="1" applyBorder="1" applyAlignment="1">
      <alignment vertical="center"/>
    </xf>
    <xf numFmtId="0" fontId="67" fillId="41" borderId="1" xfId="4" applyFont="1" applyFill="1" applyBorder="1" applyAlignment="1">
      <alignment vertical="center"/>
    </xf>
    <xf numFmtId="0" fontId="67" fillId="0" borderId="1" xfId="4" applyNumberFormat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10" fillId="3" borderId="1" xfId="17" applyNumberFormat="1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48" fillId="0" borderId="0" xfId="59" applyNumberFormat="1" applyFont="1" applyAlignment="1">
      <alignment horizontal="center" vertical="center"/>
    </xf>
    <xf numFmtId="0" fontId="64" fillId="0" borderId="0" xfId="4" applyFont="1" applyBorder="1" applyAlignment="1">
      <alignment horizontal="left" vertical="center"/>
    </xf>
    <xf numFmtId="0" fontId="50" fillId="0" borderId="0" xfId="61" applyNumberFormat="1" applyFont="1" applyAlignment="1">
      <alignment horizontal="center" vertical="center"/>
    </xf>
    <xf numFmtId="0" fontId="66" fillId="0" borderId="0" xfId="61" applyNumberFormat="1" applyFont="1" applyAlignment="1">
      <alignment horizontal="center" vertical="center"/>
    </xf>
    <xf numFmtId="0" fontId="57" fillId="0" borderId="1" xfId="61" applyFont="1" applyBorder="1" applyAlignment="1">
      <alignment horizontal="left" vertical="center"/>
    </xf>
    <xf numFmtId="0" fontId="57" fillId="0" borderId="28" xfId="61" applyFont="1" applyBorder="1" applyAlignment="1">
      <alignment horizontal="left" vertical="center" wrapText="1"/>
    </xf>
    <xf numFmtId="0" fontId="57" fillId="0" borderId="0" xfId="61" applyFont="1" applyBorder="1" applyAlignment="1">
      <alignment horizontal="left" vertical="center" wrapText="1"/>
    </xf>
    <xf numFmtId="0" fontId="52" fillId="0" borderId="0" xfId="61" applyFont="1" applyAlignment="1">
      <alignment horizontal="center" vertical="center"/>
    </xf>
    <xf numFmtId="0" fontId="55" fillId="25" borderId="1" xfId="61" applyFont="1" applyFill="1" applyBorder="1" applyAlignment="1">
      <alignment horizontal="center" vertical="center" wrapText="1"/>
    </xf>
    <xf numFmtId="0" fontId="57" fillId="0" borderId="7" xfId="61" applyFont="1" applyBorder="1" applyAlignment="1">
      <alignment horizontal="left" vertical="center" wrapText="1"/>
    </xf>
    <xf numFmtId="0" fontId="57" fillId="0" borderId="8" xfId="61" applyFont="1" applyBorder="1" applyAlignment="1">
      <alignment horizontal="left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25" fillId="4" borderId="16" xfId="1" applyFont="1" applyFill="1" applyBorder="1" applyAlignment="1">
      <alignment horizontal="left" vertical="center" wrapText="1"/>
    </xf>
    <xf numFmtId="0" fontId="25" fillId="4" borderId="15" xfId="1" applyFont="1" applyFill="1" applyBorder="1" applyAlignment="1">
      <alignment horizontal="left" vertical="center" wrapText="1"/>
    </xf>
    <xf numFmtId="0" fontId="25" fillId="4" borderId="14" xfId="1" applyFont="1" applyFill="1" applyBorder="1" applyAlignment="1">
      <alignment horizontal="left" vertical="center" wrapText="1"/>
    </xf>
    <xf numFmtId="0" fontId="25" fillId="4" borderId="13" xfId="1" applyFont="1" applyFill="1" applyBorder="1" applyAlignment="1">
      <alignment horizontal="left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 indent="1"/>
    </xf>
    <xf numFmtId="0" fontId="19" fillId="0" borderId="1" xfId="0" applyFont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35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5" fillId="35" borderId="11" xfId="0" applyFont="1" applyFill="1" applyBorder="1" applyAlignment="1">
      <alignment horizontal="center" vertical="center" wrapText="1"/>
    </xf>
    <xf numFmtId="0" fontId="5" fillId="35" borderId="2" xfId="0" applyFont="1" applyFill="1" applyBorder="1" applyAlignment="1">
      <alignment horizontal="center" vertical="center" wrapText="1"/>
    </xf>
    <xf numFmtId="0" fontId="78" fillId="36" borderId="7" xfId="0" applyFont="1" applyFill="1" applyBorder="1" applyAlignment="1">
      <alignment horizontal="center" vertical="center" wrapText="1"/>
    </xf>
    <xf numFmtId="0" fontId="78" fillId="36" borderId="8" xfId="0" applyFont="1" applyFill="1" applyBorder="1" applyAlignment="1">
      <alignment horizontal="center" vertical="center" wrapText="1"/>
    </xf>
    <xf numFmtId="0" fontId="17" fillId="0" borderId="43" xfId="0" applyFont="1" applyBorder="1" applyAlignment="1">
      <alignment horizontal="left" vertical="center" wrapText="1"/>
    </xf>
    <xf numFmtId="0" fontId="17" fillId="0" borderId="44" xfId="0" applyFont="1" applyBorder="1" applyAlignment="1">
      <alignment horizontal="left" vertical="center" wrapText="1"/>
    </xf>
    <xf numFmtId="0" fontId="17" fillId="0" borderId="45" xfId="0" applyFont="1" applyBorder="1" applyAlignment="1">
      <alignment horizontal="left" vertical="center" wrapText="1"/>
    </xf>
    <xf numFmtId="0" fontId="17" fillId="0" borderId="46" xfId="0" applyFont="1" applyBorder="1" applyAlignment="1">
      <alignment horizontal="left" vertical="center" wrapText="1"/>
    </xf>
    <xf numFmtId="0" fontId="17" fillId="0" borderId="47" xfId="0" applyFont="1" applyBorder="1" applyAlignment="1">
      <alignment horizontal="left" vertical="center" wrapText="1"/>
    </xf>
    <xf numFmtId="0" fontId="17" fillId="0" borderId="48" xfId="0" applyFont="1" applyBorder="1" applyAlignment="1">
      <alignment horizontal="left" vertical="center" wrapText="1"/>
    </xf>
    <xf numFmtId="0" fontId="17" fillId="0" borderId="50" xfId="0" applyFont="1" applyBorder="1" applyAlignment="1">
      <alignment horizontal="left" vertical="center" wrapText="1"/>
    </xf>
    <xf numFmtId="0" fontId="17" fillId="0" borderId="51" xfId="0" applyFont="1" applyBorder="1" applyAlignment="1">
      <alignment horizontal="left" vertical="center" wrapText="1"/>
    </xf>
    <xf numFmtId="0" fontId="17" fillId="0" borderId="52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9" fillId="34" borderId="7" xfId="0" applyFont="1" applyFill="1" applyBorder="1" applyAlignment="1">
      <alignment horizontal="center" vertical="center"/>
    </xf>
    <xf numFmtId="0" fontId="79" fillId="34" borderId="12" xfId="0" applyFont="1" applyFill="1" applyBorder="1" applyAlignment="1">
      <alignment horizontal="center" vertical="center"/>
    </xf>
    <xf numFmtId="0" fontId="79" fillId="34" borderId="8" xfId="0" applyFont="1" applyFill="1" applyBorder="1" applyAlignment="1">
      <alignment horizontal="center" vertical="center"/>
    </xf>
    <xf numFmtId="0" fontId="79" fillId="34" borderId="38" xfId="0" applyFont="1" applyFill="1" applyBorder="1" applyAlignment="1">
      <alignment horizontal="center" vertical="center"/>
    </xf>
    <xf numFmtId="0" fontId="79" fillId="34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7" fillId="0" borderId="1" xfId="0" applyFont="1" applyBorder="1" applyAlignment="1">
      <alignment horizontal="center" vertical="center" wrapText="1"/>
    </xf>
    <xf numFmtId="0" fontId="67" fillId="0" borderId="11" xfId="0" applyFont="1" applyBorder="1" applyAlignment="1">
      <alignment horizontal="center" vertical="center" wrapText="1"/>
    </xf>
    <xf numFmtId="0" fontId="67" fillId="0" borderId="10" xfId="0" applyFont="1" applyBorder="1" applyAlignment="1">
      <alignment horizontal="center" vertical="center" wrapText="1"/>
    </xf>
    <xf numFmtId="0" fontId="2" fillId="2" borderId="1" xfId="65" applyFont="1" applyFill="1" applyBorder="1" applyAlignment="1">
      <alignment horizontal="center" vertical="center" wrapText="1"/>
    </xf>
    <xf numFmtId="0" fontId="2" fillId="2" borderId="1" xfId="65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2" fillId="2" borderId="1" xfId="65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left" vertical="center" wrapText="1"/>
    </xf>
    <xf numFmtId="0" fontId="2" fillId="2" borderId="36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67" fillId="0" borderId="31" xfId="0" applyFont="1" applyFill="1" applyBorder="1" applyAlignment="1">
      <alignment horizontal="center" vertical="center"/>
    </xf>
    <xf numFmtId="0" fontId="67" fillId="0" borderId="35" xfId="0" applyFont="1" applyFill="1" applyBorder="1" applyAlignment="1">
      <alignment horizontal="center" vertical="center"/>
    </xf>
    <xf numFmtId="0" fontId="67" fillId="0" borderId="36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179" fontId="67" fillId="0" borderId="31" xfId="0" applyNumberFormat="1" applyFont="1" applyFill="1" applyBorder="1" applyAlignment="1">
      <alignment horizontal="center" vertical="center"/>
    </xf>
    <xf numFmtId="0" fontId="67" fillId="0" borderId="35" xfId="0" applyFont="1" applyBorder="1" applyAlignment="1">
      <alignment horizontal="center" vertical="center"/>
    </xf>
    <xf numFmtId="0" fontId="67" fillId="0" borderId="36" xfId="0" applyFont="1" applyBorder="1" applyAlignment="1">
      <alignment horizontal="center" vertical="center"/>
    </xf>
    <xf numFmtId="0" fontId="67" fillId="0" borderId="35" xfId="0" applyFont="1" applyBorder="1" applyAlignment="1">
      <alignment horizontal="left" vertical="center"/>
    </xf>
    <xf numFmtId="0" fontId="67" fillId="0" borderId="36" xfId="0" applyFont="1" applyBorder="1" applyAlignment="1">
      <alignment horizontal="left" vertical="center"/>
    </xf>
    <xf numFmtId="0" fontId="57" fillId="0" borderId="31" xfId="0" applyFont="1" applyFill="1" applyBorder="1" applyAlignment="1">
      <alignment horizontal="center" vertical="center"/>
    </xf>
    <xf numFmtId="0" fontId="57" fillId="0" borderId="35" xfId="0" applyFont="1" applyFill="1" applyBorder="1" applyAlignment="1">
      <alignment horizontal="center" vertical="center"/>
    </xf>
    <xf numFmtId="0" fontId="57" fillId="0" borderId="36" xfId="0" applyFont="1" applyFill="1" applyBorder="1" applyAlignment="1">
      <alignment horizontal="center" vertical="center"/>
    </xf>
  </cellXfs>
  <cellStyles count="66">
    <cellStyle name="20% - 강조색1 2" xfId="18"/>
    <cellStyle name="20% - 강조색2 2" xfId="19"/>
    <cellStyle name="20% - 강조색3 2" xfId="20"/>
    <cellStyle name="20% - 강조색4 2" xfId="21"/>
    <cellStyle name="20% - 강조색5 2" xfId="22"/>
    <cellStyle name="20% - 강조색6 2" xfId="23"/>
    <cellStyle name="40% - 강조색1 2" xfId="24"/>
    <cellStyle name="40% - 강조색2 2" xfId="25"/>
    <cellStyle name="40% - 강조색3 2" xfId="26"/>
    <cellStyle name="40% - 강조색4 2" xfId="27"/>
    <cellStyle name="40% - 강조색5 2" xfId="28"/>
    <cellStyle name="40% - 강조색6 2" xfId="29"/>
    <cellStyle name="60% - 강조색1 2" xfId="30"/>
    <cellStyle name="60% - 강조색2 2" xfId="31"/>
    <cellStyle name="60% - 강조색3 2" xfId="32"/>
    <cellStyle name="60% - 강조색4 2" xfId="33"/>
    <cellStyle name="60% - 강조색5 2" xfId="34"/>
    <cellStyle name="60% - 강조색6 2" xfId="35"/>
    <cellStyle name="Excel Built-in Normal" xfId="13"/>
    <cellStyle name="강조색1 2" xfId="36"/>
    <cellStyle name="강조색2 2" xfId="37"/>
    <cellStyle name="강조색3 2" xfId="38"/>
    <cellStyle name="강조색4 2" xfId="39"/>
    <cellStyle name="강조색5 2" xfId="40"/>
    <cellStyle name="강조색6 2" xfId="41"/>
    <cellStyle name="경고문 2" xfId="42"/>
    <cellStyle name="계산" xfId="65" builtinId="22"/>
    <cellStyle name="계산 2" xfId="43"/>
    <cellStyle name="나쁨 2" xfId="44"/>
    <cellStyle name="메모" xfId="63" builtinId="10"/>
    <cellStyle name="메모 2" xfId="45"/>
    <cellStyle name="백분율 2" xfId="12"/>
    <cellStyle name="백분율 3" xfId="11"/>
    <cellStyle name="보통" xfId="64" builtinId="28"/>
    <cellStyle name="보통 2" xfId="46"/>
    <cellStyle name="설명 텍스트 2" xfId="47"/>
    <cellStyle name="셀 확인 2" xfId="48"/>
    <cellStyle name="쉼표 [0]" xfId="17" builtinId="6"/>
    <cellStyle name="쉼표 [0] 2" xfId="10"/>
    <cellStyle name="쉼표 [0] 3" xfId="8"/>
    <cellStyle name="연결된 셀 2" xfId="49"/>
    <cellStyle name="요약 2" xfId="50"/>
    <cellStyle name="입력 2" xfId="51"/>
    <cellStyle name="제목 1 2" xfId="53"/>
    <cellStyle name="제목 2 2" xfId="54"/>
    <cellStyle name="제목 3 2" xfId="55"/>
    <cellStyle name="제목 4 2" xfId="56"/>
    <cellStyle name="제목 5" xfId="52"/>
    <cellStyle name="좋음 2" xfId="57"/>
    <cellStyle name="출력 2" xfId="58"/>
    <cellStyle name="통화 [0] 2" xfId="9"/>
    <cellStyle name="표준" xfId="0" builtinId="0"/>
    <cellStyle name="표준 10" xfId="3"/>
    <cellStyle name="표준 103 2" xfId="14"/>
    <cellStyle name="표준 139" xfId="2"/>
    <cellStyle name="표준 142" xfId="7"/>
    <cellStyle name="표준 2" xfId="15"/>
    <cellStyle name="표준 2 2 2" xfId="4"/>
    <cellStyle name="표준 2 3" xfId="1"/>
    <cellStyle name="표준 3" xfId="5"/>
    <cellStyle name="표준 3 2" xfId="61"/>
    <cellStyle name="표준 4" xfId="62"/>
    <cellStyle name="표준 7" xfId="6"/>
    <cellStyle name="표준_엑셀표준문서-가로" xfId="59"/>
    <cellStyle name="표준_표준적용(070605)-교육-OTP-F06-CNS(교육결과서-교육효과성분석서)" xfId="60"/>
    <cellStyle name="하이퍼링크" xfId="16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192404</xdr:colOff>
      <xdr:row>0</xdr:row>
      <xdr:rowOff>0</xdr:rowOff>
    </xdr:from>
    <xdr:to>
      <xdr:col>2</xdr:col>
      <xdr:colOff>506729</xdr:colOff>
      <xdr:row>1</xdr:row>
      <xdr:rowOff>351475</xdr:rowOff>
    </xdr:to>
    <xdr:pic>
      <xdr:nvPicPr>
        <xdr:cNvPr id="2" name="그림 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404" y="0"/>
          <a:ext cx="1400175" cy="751525"/>
        </a:xfrm>
        <a:prstGeom prst="rect">
          <a:avLst/>
        </a:prstGeom>
      </xdr:spPr>
    </xdr:pic>
    <xdr:clientData/>
  </xdr:twoCellAnchor>
  <xdr:twoCellAnchor editAs="oneCell">
    <xdr:from>
      <xdr:col>10</xdr:col>
      <xdr:colOff>79771</xdr:colOff>
      <xdr:row>16</xdr:row>
      <xdr:rowOff>266700</xdr:rowOff>
    </xdr:from>
    <xdr:to>
      <xdr:col>11</xdr:col>
      <xdr:colOff>1819859</xdr:colOff>
      <xdr:row>17</xdr:row>
      <xdr:rowOff>262890</xdr:rowOff>
    </xdr:to>
    <xdr:pic>
      <xdr:nvPicPr>
        <xdr:cNvPr id="3" name="Picture 7" descr="C:\Users\KOM-15\Desktop\컨소로고.png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7821" y="5438775"/>
          <a:ext cx="2797363" cy="281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201707</xdr:rowOff>
    </xdr:from>
    <xdr:to>
      <xdr:col>6</xdr:col>
      <xdr:colOff>0</xdr:colOff>
      <xdr:row>4</xdr:row>
      <xdr:rowOff>29416</xdr:rowOff>
    </xdr:to>
    <xdr:sp macro="" textlink="">
      <xdr:nvSpPr>
        <xdr:cNvPr id="2" name="직사각형 1"/>
        <xdr:cNvSpPr/>
      </xdr:nvSpPr>
      <xdr:spPr>
        <a:xfrm>
          <a:off x="0" y="458882"/>
          <a:ext cx="6743700" cy="456359"/>
        </a:xfrm>
        <a:prstGeom prst="rect">
          <a:avLst/>
        </a:prstGeom>
        <a:solidFill>
          <a:srgbClr val="FF0000">
            <a:alpha val="62000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altLang="ko-KR" sz="2000" b="1">
              <a:solidFill>
                <a:schemeClr val="bg1"/>
              </a:solidFill>
              <a:latin typeface="맑은 고딕" panose="020B0503020000020004" pitchFamily="50" charset="-127"/>
              <a:ea typeface="맑은 고딕" panose="020B0503020000020004" pitchFamily="50" charset="-127"/>
            </a:rPr>
            <a:t>※ </a:t>
          </a:r>
          <a:r>
            <a:rPr lang="ko-KR" altLang="en-US" sz="2000" b="1">
              <a:solidFill>
                <a:schemeClr val="bg1"/>
              </a:solidFill>
            </a:rPr>
            <a:t>클라우드 사업자와 협의 후 진행 예정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0</xdr:rowOff>
    </xdr:from>
    <xdr:to>
      <xdr:col>12</xdr:col>
      <xdr:colOff>0</xdr:colOff>
      <xdr:row>31</xdr:row>
      <xdr:rowOff>57150</xdr:rowOff>
    </xdr:to>
    <xdr:sp macro="" textlink="">
      <xdr:nvSpPr>
        <xdr:cNvPr id="2" name="직사각형 1"/>
        <xdr:cNvSpPr/>
      </xdr:nvSpPr>
      <xdr:spPr>
        <a:xfrm>
          <a:off x="9525" y="885825"/>
          <a:ext cx="13154025" cy="5715000"/>
        </a:xfrm>
        <a:prstGeom prst="rect">
          <a:avLst/>
        </a:prstGeom>
        <a:solidFill>
          <a:srgbClr val="FF0000">
            <a:alpha val="62000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altLang="ko-KR" sz="2000" b="1">
              <a:solidFill>
                <a:schemeClr val="bg1"/>
              </a:solidFill>
              <a:latin typeface="맑은 고딕" panose="020B0503020000020004" pitchFamily="50" charset="-127"/>
              <a:ea typeface="맑은 고딕" panose="020B0503020000020004" pitchFamily="50" charset="-127"/>
            </a:rPr>
            <a:t>※ </a:t>
          </a:r>
          <a:r>
            <a:rPr lang="ko-KR" altLang="en-US" sz="2000" b="1">
              <a:solidFill>
                <a:schemeClr val="bg1"/>
              </a:solidFill>
            </a:rPr>
            <a:t>클라우드 사업자와 협의 후 진행 예정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336176</xdr:rowOff>
    </xdr:from>
    <xdr:to>
      <xdr:col>23</xdr:col>
      <xdr:colOff>2073087</xdr:colOff>
      <xdr:row>5</xdr:row>
      <xdr:rowOff>324969</xdr:rowOff>
    </xdr:to>
    <xdr:sp macro="" textlink="">
      <xdr:nvSpPr>
        <xdr:cNvPr id="2" name="직사각형 1"/>
        <xdr:cNvSpPr/>
      </xdr:nvSpPr>
      <xdr:spPr>
        <a:xfrm>
          <a:off x="0" y="593911"/>
          <a:ext cx="54920028" cy="1367117"/>
        </a:xfrm>
        <a:prstGeom prst="rect">
          <a:avLst/>
        </a:prstGeom>
        <a:solidFill>
          <a:srgbClr val="FF0000">
            <a:alpha val="62000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altLang="ko-KR" sz="2000" b="1">
              <a:solidFill>
                <a:schemeClr val="bg1"/>
              </a:solidFill>
              <a:latin typeface="맑은 고딕" panose="020B0503020000020004" pitchFamily="50" charset="-127"/>
              <a:ea typeface="+mn-ea"/>
            </a:rPr>
            <a:t>※ </a:t>
          </a:r>
          <a:r>
            <a:rPr lang="ko-KR" altLang="en-US" sz="2000" b="1">
              <a:solidFill>
                <a:schemeClr val="bg1"/>
              </a:solidFill>
              <a:latin typeface="맑은 고딕" panose="020B0503020000020004" pitchFamily="50" charset="-127"/>
              <a:ea typeface="+mn-ea"/>
            </a:rPr>
            <a:t>최만웅 이사님 작성 요청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180974</xdr:rowOff>
    </xdr:from>
    <xdr:to>
      <xdr:col>15</xdr:col>
      <xdr:colOff>1295400</xdr:colOff>
      <xdr:row>13</xdr:row>
      <xdr:rowOff>0</xdr:rowOff>
    </xdr:to>
    <xdr:sp macro="" textlink="">
      <xdr:nvSpPr>
        <xdr:cNvPr id="2" name="직사각형 1"/>
        <xdr:cNvSpPr/>
      </xdr:nvSpPr>
      <xdr:spPr>
        <a:xfrm>
          <a:off x="0" y="438149"/>
          <a:ext cx="21669375" cy="4143376"/>
        </a:xfrm>
        <a:prstGeom prst="rect">
          <a:avLst/>
        </a:prstGeom>
        <a:solidFill>
          <a:srgbClr val="FF0000">
            <a:alpha val="62000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altLang="ko-KR" sz="2000" b="1">
              <a:solidFill>
                <a:schemeClr val="bg1"/>
              </a:solidFill>
              <a:latin typeface="맑은 고딕" panose="020B0503020000020004" pitchFamily="50" charset="-127"/>
              <a:ea typeface="+mn-ea"/>
            </a:rPr>
            <a:t>※ </a:t>
          </a:r>
          <a:r>
            <a:rPr lang="ko-KR" altLang="en-US" sz="2000" b="1">
              <a:solidFill>
                <a:schemeClr val="bg1"/>
              </a:solidFill>
              <a:latin typeface="맑은 고딕" panose="020B0503020000020004" pitchFamily="50" charset="-127"/>
              <a:ea typeface="+mn-ea"/>
            </a:rPr>
            <a:t>신우용 부장님 작성 요청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7844</xdr:rowOff>
    </xdr:from>
    <xdr:to>
      <xdr:col>16</xdr:col>
      <xdr:colOff>19050</xdr:colOff>
      <xdr:row>5</xdr:row>
      <xdr:rowOff>11206</xdr:rowOff>
    </xdr:to>
    <xdr:sp macro="" textlink="">
      <xdr:nvSpPr>
        <xdr:cNvPr id="2" name="직사각형 1"/>
        <xdr:cNvSpPr/>
      </xdr:nvSpPr>
      <xdr:spPr>
        <a:xfrm>
          <a:off x="0" y="680197"/>
          <a:ext cx="20189638" cy="642097"/>
        </a:xfrm>
        <a:prstGeom prst="rect">
          <a:avLst/>
        </a:prstGeom>
        <a:solidFill>
          <a:srgbClr val="FF0000">
            <a:alpha val="62000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altLang="ko-KR" sz="2000" b="1">
              <a:solidFill>
                <a:schemeClr val="bg1"/>
              </a:solidFill>
              <a:latin typeface="맑은 고딕" panose="020B0503020000020004" pitchFamily="50" charset="-127"/>
              <a:ea typeface="맑은 고딕" panose="020B0503020000020004" pitchFamily="50" charset="-127"/>
            </a:rPr>
            <a:t>※ </a:t>
          </a:r>
          <a:r>
            <a:rPr lang="ko-KR" altLang="en-US" sz="2000" b="1">
              <a:solidFill>
                <a:schemeClr val="bg1"/>
              </a:solidFill>
            </a:rPr>
            <a:t>클라우드 사업자와 협의 후 진행 예정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33619</xdr:rowOff>
    </xdr:from>
    <xdr:to>
      <xdr:col>8</xdr:col>
      <xdr:colOff>1119187</xdr:colOff>
      <xdr:row>2</xdr:row>
      <xdr:rowOff>500063</xdr:rowOff>
    </xdr:to>
    <xdr:sp macro="" textlink="">
      <xdr:nvSpPr>
        <xdr:cNvPr id="2" name="직사각형 1"/>
        <xdr:cNvSpPr/>
      </xdr:nvSpPr>
      <xdr:spPr>
        <a:xfrm>
          <a:off x="0" y="500344"/>
          <a:ext cx="9920287" cy="466444"/>
        </a:xfrm>
        <a:prstGeom prst="rect">
          <a:avLst/>
        </a:prstGeom>
        <a:solidFill>
          <a:srgbClr val="FF0000">
            <a:alpha val="62000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altLang="ko-KR" sz="2000" b="1">
              <a:solidFill>
                <a:schemeClr val="bg1"/>
              </a:solidFill>
              <a:latin typeface="맑은 고딕" panose="020B0503020000020004" pitchFamily="50" charset="-127"/>
              <a:ea typeface="맑은 고딕" panose="020B0503020000020004" pitchFamily="50" charset="-127"/>
            </a:rPr>
            <a:t>※ </a:t>
          </a:r>
          <a:r>
            <a:rPr lang="ko-KR" altLang="en-US" sz="2000" b="1">
              <a:solidFill>
                <a:schemeClr val="bg1"/>
              </a:solidFill>
            </a:rPr>
            <a:t>클라우드 사업자와 협의 후 진행 예정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33619</xdr:rowOff>
    </xdr:from>
    <xdr:to>
      <xdr:col>9</xdr:col>
      <xdr:colOff>0</xdr:colOff>
      <xdr:row>4</xdr:row>
      <xdr:rowOff>74240</xdr:rowOff>
    </xdr:to>
    <xdr:sp macro="" textlink="">
      <xdr:nvSpPr>
        <xdr:cNvPr id="2" name="직사각형 1"/>
        <xdr:cNvSpPr/>
      </xdr:nvSpPr>
      <xdr:spPr>
        <a:xfrm>
          <a:off x="0" y="504266"/>
          <a:ext cx="13828059" cy="466445"/>
        </a:xfrm>
        <a:prstGeom prst="rect">
          <a:avLst/>
        </a:prstGeom>
        <a:solidFill>
          <a:srgbClr val="FF0000">
            <a:alpha val="62000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altLang="ko-KR" sz="2000" b="1">
              <a:solidFill>
                <a:schemeClr val="bg1"/>
              </a:solidFill>
              <a:latin typeface="맑은 고딕" panose="020B0503020000020004" pitchFamily="50" charset="-127"/>
              <a:ea typeface="맑은 고딕" panose="020B0503020000020004" pitchFamily="50" charset="-127"/>
            </a:rPr>
            <a:t>※ </a:t>
          </a:r>
          <a:r>
            <a:rPr lang="ko-KR" altLang="en-US" sz="2000" b="1">
              <a:solidFill>
                <a:schemeClr val="bg1"/>
              </a:solidFill>
            </a:rPr>
            <a:t>클라우드 사업자와 협의 후 진행 예정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38100</xdr:rowOff>
    </xdr:from>
    <xdr:to>
      <xdr:col>13</xdr:col>
      <xdr:colOff>1857375</xdr:colOff>
      <xdr:row>4</xdr:row>
      <xdr:rowOff>75359</xdr:rowOff>
    </xdr:to>
    <xdr:sp macro="" textlink="">
      <xdr:nvSpPr>
        <xdr:cNvPr id="2" name="직사각형 1"/>
        <xdr:cNvSpPr/>
      </xdr:nvSpPr>
      <xdr:spPr>
        <a:xfrm>
          <a:off x="57150" y="742950"/>
          <a:ext cx="14973300" cy="456359"/>
        </a:xfrm>
        <a:prstGeom prst="rect">
          <a:avLst/>
        </a:prstGeom>
        <a:solidFill>
          <a:srgbClr val="FF0000">
            <a:alpha val="62000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altLang="ko-KR" sz="2000" b="1">
              <a:solidFill>
                <a:schemeClr val="bg1"/>
              </a:solidFill>
              <a:latin typeface="맑은 고딕" panose="020B0503020000020004" pitchFamily="50" charset="-127"/>
              <a:ea typeface="맑은 고딕" panose="020B0503020000020004" pitchFamily="50" charset="-127"/>
            </a:rPr>
            <a:t>※ </a:t>
          </a:r>
          <a:r>
            <a:rPr lang="ko-KR" altLang="en-US" sz="2000" b="1">
              <a:solidFill>
                <a:schemeClr val="bg1"/>
              </a:solidFill>
            </a:rPr>
            <a:t>클라우드 사업자와 협의 후 진행 예정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14</xdr:col>
      <xdr:colOff>13607</xdr:colOff>
      <xdr:row>23</xdr:row>
      <xdr:rowOff>0</xdr:rowOff>
    </xdr:to>
    <xdr:sp macro="" textlink="">
      <xdr:nvSpPr>
        <xdr:cNvPr id="2" name="직사각형 1"/>
        <xdr:cNvSpPr/>
      </xdr:nvSpPr>
      <xdr:spPr>
        <a:xfrm>
          <a:off x="0" y="333375"/>
          <a:ext cx="21435332" cy="5800725"/>
        </a:xfrm>
        <a:prstGeom prst="rect">
          <a:avLst/>
        </a:prstGeom>
        <a:solidFill>
          <a:srgbClr val="FF0000">
            <a:alpha val="62000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altLang="ko-KR" sz="2000" b="1">
              <a:solidFill>
                <a:schemeClr val="bg1"/>
              </a:solidFill>
              <a:latin typeface="맑은 고딕" panose="020B0503020000020004" pitchFamily="50" charset="-127"/>
              <a:ea typeface="맑은 고딕" panose="020B0503020000020004" pitchFamily="50" charset="-127"/>
            </a:rPr>
            <a:t>※ </a:t>
          </a:r>
          <a:r>
            <a:rPr lang="ko-KR" altLang="en-US" sz="2000" b="1">
              <a:solidFill>
                <a:schemeClr val="bg1"/>
              </a:solidFill>
            </a:rPr>
            <a:t>클라우드 사업자와 협의 후 진행 예정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201707</xdr:rowOff>
    </xdr:from>
    <xdr:to>
      <xdr:col>7</xdr:col>
      <xdr:colOff>0</xdr:colOff>
      <xdr:row>4</xdr:row>
      <xdr:rowOff>29416</xdr:rowOff>
    </xdr:to>
    <xdr:sp macro="" textlink="">
      <xdr:nvSpPr>
        <xdr:cNvPr id="2" name="직사각형 1"/>
        <xdr:cNvSpPr/>
      </xdr:nvSpPr>
      <xdr:spPr>
        <a:xfrm>
          <a:off x="0" y="458882"/>
          <a:ext cx="8991600" cy="456359"/>
        </a:xfrm>
        <a:prstGeom prst="rect">
          <a:avLst/>
        </a:prstGeom>
        <a:solidFill>
          <a:srgbClr val="FF0000">
            <a:alpha val="62000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altLang="ko-KR" sz="2000" b="1">
              <a:solidFill>
                <a:schemeClr val="bg1"/>
              </a:solidFill>
              <a:latin typeface="맑은 고딕" panose="020B0503020000020004" pitchFamily="50" charset="-127"/>
              <a:ea typeface="맑은 고딕" panose="020B0503020000020004" pitchFamily="50" charset="-127"/>
            </a:rPr>
            <a:t>※ </a:t>
          </a:r>
          <a:r>
            <a:rPr lang="ko-KR" altLang="en-US" sz="2000" b="1">
              <a:solidFill>
                <a:schemeClr val="bg1"/>
              </a:solidFill>
            </a:rPr>
            <a:t>클라우드 사업자와 협의 후 진행 예정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.&#44277;&#53685;&#44172;&#49884;&#54032;/00.%20&#54364;&#51456;/10.%20&#49328;&#52636;&#47932;&#54364;&#51456;&#48143;&#53596;&#54540;&#47551;/1%20&#44288;&#47532;&#53596;&#54540;&#47551;/EBS-ME-PMO-242-&#50529;&#49496;&#50500;&#51060;&#53596;_V0.1_YYYYMMD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BS%20&#50937;&#49436;&#48708;&#49828;%20&#53364;&#46972;&#50864;&#46300;%20&#46020;&#51077;%20&#49324;&#50629;/99.&#52280;&#44256;&#51088;&#47308;/&#53364;&#46972;&#50864;&#46300;/9920.%20&#44060;&#48156;&#54872;&#44221;/05.&#49884;&#49828;&#53596;&#44396;&#49457;&#44228;&#54925;&#49436;/EBS-SD-CMM-281-&#49884;&#49828;&#53596;&#44396;&#49457;&#44228;&#54925;&#49436;(&#44060;&#48156;)(&#48324;&#52392;1.&#45348;&#51060;&#48141;&#44508;&#52825;)_V0.9_202011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개정이력"/>
      <sheetName val="액션아이템"/>
      <sheetName val="코드값"/>
      <sheetName val="개정이력 (3)"/>
      <sheetName val="개정이력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개정이력"/>
      <sheetName val="1. hostname"/>
      <sheetName val="2. 업무구분"/>
      <sheetName val="3. WAS Instance"/>
      <sheetName val="4. WEB Instance"/>
      <sheetName val="5. Database"/>
      <sheetName val="작성가능개발산출물(지식,아카이브,포털,동영상)"/>
    </sheetNames>
    <sheetDataSet>
      <sheetData sheetId="0"/>
      <sheetData sheetId="1"/>
      <sheetData sheetId="2"/>
      <sheetData sheetId="3">
        <row r="4">
          <cell r="A4" t="str">
            <v>01 API</v>
          </cell>
          <cell r="B4" t="str">
            <v>API</v>
          </cell>
          <cell r="D4" t="str">
            <v>01 공통빌링</v>
          </cell>
          <cell r="E4" t="str">
            <v>BLG</v>
          </cell>
        </row>
        <row r="5">
          <cell r="A5"/>
          <cell r="B5"/>
          <cell r="D5" t="str">
            <v>02 통합검색</v>
          </cell>
          <cell r="E5" t="str">
            <v>SRH</v>
          </cell>
        </row>
        <row r="6">
          <cell r="A6"/>
          <cell r="B6"/>
          <cell r="D6" t="str">
            <v>03 통합LMS</v>
          </cell>
          <cell r="E6" t="str">
            <v>LMS</v>
          </cell>
        </row>
        <row r="7">
          <cell r="A7"/>
          <cell r="B7"/>
          <cell r="D7" t="str">
            <v>04 통합게시판</v>
          </cell>
          <cell r="E7" t="str">
            <v>BRD</v>
          </cell>
        </row>
        <row r="8">
          <cell r="A8"/>
          <cell r="B8"/>
          <cell r="D8" t="str">
            <v>05 공통자원</v>
          </cell>
          <cell r="E8" t="str">
            <v>COR</v>
          </cell>
        </row>
        <row r="9">
          <cell r="A9"/>
          <cell r="B9"/>
          <cell r="D9" t="str">
            <v>06 문제은행</v>
          </cell>
          <cell r="E9" t="str">
            <v>ITP</v>
          </cell>
        </row>
        <row r="10">
          <cell r="A10"/>
          <cell r="B10"/>
          <cell r="D10" t="str">
            <v>07 패밀리사이트전용</v>
          </cell>
          <cell r="E10" t="str">
            <v>EFS</v>
          </cell>
        </row>
        <row r="11">
          <cell r="A11" t="str">
            <v>02 공통플랫폼</v>
          </cell>
          <cell r="B11" t="str">
            <v>CMP</v>
          </cell>
          <cell r="D11" t="str">
            <v>01 공통메인-CSR...</v>
          </cell>
          <cell r="E11" t="str">
            <v>CSR</v>
          </cell>
        </row>
        <row r="12">
          <cell r="A12"/>
          <cell r="B12"/>
          <cell r="D12" t="str">
            <v>02 LMS 홈페이지 빌더</v>
          </cell>
          <cell r="E12" t="str">
            <v>LHB</v>
          </cell>
        </row>
        <row r="13">
          <cell r="A13"/>
          <cell r="B13"/>
          <cell r="D13" t="str">
            <v>03 관리자</v>
          </cell>
          <cell r="E13" t="str">
            <v>MNG</v>
          </cell>
        </row>
        <row r="14">
          <cell r="A14"/>
          <cell r="B14"/>
          <cell r="D14" t="str">
            <v>03 통합통계</v>
          </cell>
          <cell r="E14" t="str">
            <v>STT</v>
          </cell>
        </row>
        <row r="15">
          <cell r="A15"/>
          <cell r="B15"/>
          <cell r="D15" t="str">
            <v>04 기관홈페이지</v>
          </cell>
          <cell r="E15" t="str">
            <v>ABU</v>
          </cell>
        </row>
        <row r="16">
          <cell r="A16"/>
          <cell r="B16"/>
          <cell r="D16" t="str">
            <v>05 게시판 모니터링 관리</v>
          </cell>
          <cell r="E16" t="str">
            <v>BMM</v>
          </cell>
        </row>
        <row r="17">
          <cell r="A17"/>
          <cell r="B17"/>
          <cell r="D17" t="str">
            <v>06 공통자원관리</v>
          </cell>
          <cell r="E17" t="str">
            <v>CMP</v>
          </cell>
        </row>
        <row r="18">
          <cell r="A18"/>
          <cell r="B18"/>
          <cell r="D18" t="str">
            <v>07 통합검색 관리자</v>
          </cell>
          <cell r="E18" t="str">
            <v>ISM</v>
          </cell>
        </row>
        <row r="19">
          <cell r="A19"/>
          <cell r="B19"/>
          <cell r="D19" t="str">
            <v>08 SSO</v>
          </cell>
          <cell r="E19" t="str">
            <v>SSO</v>
          </cell>
        </row>
        <row r="20">
          <cell r="A20"/>
          <cell r="B20"/>
          <cell r="D20" t="str">
            <v>09 SSO</v>
          </cell>
          <cell r="E20" t="str">
            <v>SSO</v>
          </cell>
        </row>
        <row r="21">
          <cell r="A21"/>
          <cell r="B21"/>
          <cell r="D21" t="str">
            <v>10 LMS 홈페이지 빌더 관리자</v>
          </cell>
          <cell r="E21" t="str">
            <v>LHB</v>
          </cell>
        </row>
        <row r="22">
          <cell r="A22"/>
          <cell r="B22"/>
          <cell r="D22" t="str">
            <v>11 공통빌링 관리자</v>
          </cell>
          <cell r="E22" t="str">
            <v>BLG</v>
          </cell>
        </row>
        <row r="23">
          <cell r="A23" t="str">
            <v>03 고교강의</v>
          </cell>
          <cell r="B23" t="str">
            <v>HSC</v>
          </cell>
          <cell r="D23" t="str">
            <v>01 포털</v>
          </cell>
          <cell r="E23" t="str">
            <v>HSP</v>
          </cell>
        </row>
        <row r="24">
          <cell r="A24"/>
          <cell r="B24"/>
          <cell r="D24" t="str">
            <v>02 강의앱</v>
          </cell>
          <cell r="E24" t="str">
            <v>HAP</v>
          </cell>
        </row>
        <row r="25">
          <cell r="A25"/>
          <cell r="B25"/>
          <cell r="D25" t="str">
            <v>03 듀나공감</v>
          </cell>
          <cell r="E25" t="str">
            <v>DYN</v>
          </cell>
        </row>
        <row r="26">
          <cell r="A26"/>
          <cell r="B26"/>
          <cell r="D26" t="str">
            <v>04 푸리봇</v>
          </cell>
          <cell r="E26" t="str">
            <v>BOT</v>
          </cell>
        </row>
        <row r="27">
          <cell r="A27"/>
          <cell r="B27"/>
          <cell r="D27" t="str">
            <v>05 인공지능</v>
          </cell>
          <cell r="E27" t="str">
            <v>HAI</v>
          </cell>
        </row>
        <row r="28">
          <cell r="A28"/>
          <cell r="B28"/>
          <cell r="D28" t="str">
            <v>06 관리자</v>
          </cell>
          <cell r="E28" t="str">
            <v>MNG</v>
          </cell>
        </row>
        <row r="29">
          <cell r="A29"/>
          <cell r="B29"/>
          <cell r="D29" t="str">
            <v>07 프로모션</v>
          </cell>
          <cell r="E29" t="str">
            <v>PRM</v>
          </cell>
        </row>
        <row r="30">
          <cell r="A30"/>
          <cell r="B30"/>
          <cell r="D30" t="str">
            <v>08 교사지원</v>
          </cell>
          <cell r="E30" t="str">
            <v>TCH</v>
          </cell>
        </row>
        <row r="31">
          <cell r="A31"/>
          <cell r="B31"/>
          <cell r="D31" t="str">
            <v>09 강의검수</v>
          </cell>
          <cell r="E31" t="str">
            <v>CHK</v>
          </cell>
        </row>
        <row r="32">
          <cell r="A32"/>
          <cell r="B32"/>
          <cell r="D32" t="str">
            <v>10 교재자료관리</v>
          </cell>
          <cell r="E32" t="str">
            <v>BMN</v>
          </cell>
        </row>
        <row r="33">
          <cell r="A33" t="str">
            <v>04 영어</v>
          </cell>
          <cell r="B33" t="str">
            <v>ENG</v>
          </cell>
          <cell r="D33" t="str">
            <v>01 영어</v>
          </cell>
          <cell r="E33" t="str">
            <v>ENG</v>
          </cell>
        </row>
        <row r="34">
          <cell r="A34"/>
          <cell r="B34"/>
          <cell r="D34" t="str">
            <v>02 관리자</v>
          </cell>
          <cell r="E34" t="str">
            <v>MNG</v>
          </cell>
        </row>
        <row r="35">
          <cell r="A35"/>
          <cell r="B35"/>
          <cell r="D35" t="str">
            <v>03 영어 방송홈</v>
          </cell>
          <cell r="E35" t="str">
            <v>ENH</v>
          </cell>
        </row>
        <row r="36">
          <cell r="A36"/>
          <cell r="B36"/>
          <cell r="D36" t="str">
            <v>04 영어교사지원</v>
          </cell>
          <cell r="E36" t="str">
            <v>ETS</v>
          </cell>
        </row>
        <row r="37">
          <cell r="A37" t="str">
            <v>05 수학</v>
          </cell>
          <cell r="B37" t="str">
            <v>MAT</v>
          </cell>
          <cell r="D37" t="str">
            <v>01 수학</v>
          </cell>
          <cell r="E37" t="str">
            <v>MSP</v>
          </cell>
        </row>
        <row r="38">
          <cell r="A38"/>
          <cell r="B38"/>
          <cell r="D38" t="str">
            <v>02 관리자</v>
          </cell>
          <cell r="E38" t="str">
            <v>MNG</v>
          </cell>
        </row>
        <row r="39">
          <cell r="A39"/>
          <cell r="B39"/>
          <cell r="D39" t="str">
            <v>03 수학모바일</v>
          </cell>
          <cell r="E39" t="str">
            <v>MPM</v>
          </cell>
        </row>
        <row r="40">
          <cell r="A40" t="str">
            <v>06 중학</v>
          </cell>
          <cell r="B40" t="str">
            <v>JHS</v>
          </cell>
          <cell r="D40" t="str">
            <v>01 중학웹</v>
          </cell>
          <cell r="E40" t="str">
            <v>JWS</v>
          </cell>
        </row>
        <row r="41">
          <cell r="A41"/>
          <cell r="B41"/>
          <cell r="D41" t="str">
            <v>02 중학모바일</v>
          </cell>
          <cell r="E41" t="str">
            <v>JMS</v>
          </cell>
        </row>
        <row r="42">
          <cell r="A42" t="str">
            <v>07 초등</v>
          </cell>
          <cell r="B42" t="str">
            <v>PRI</v>
          </cell>
          <cell r="D42" t="str">
            <v>01 초등웹</v>
          </cell>
          <cell r="E42" t="str">
            <v>PWS</v>
          </cell>
        </row>
        <row r="43">
          <cell r="A43"/>
          <cell r="B43"/>
          <cell r="D43" t="str">
            <v>02 관리자(내부)</v>
          </cell>
          <cell r="E43" t="str">
            <v>MGI</v>
          </cell>
        </row>
        <row r="44">
          <cell r="A44"/>
          <cell r="B44"/>
          <cell r="D44" t="str">
            <v>03 관리자(외부)</v>
          </cell>
          <cell r="E44" t="str">
            <v>MGE</v>
          </cell>
        </row>
        <row r="45">
          <cell r="A45"/>
          <cell r="B45"/>
          <cell r="D45" t="str">
            <v>04 초등모바일</v>
          </cell>
          <cell r="E45" t="str">
            <v>PMS</v>
          </cell>
        </row>
        <row r="46">
          <cell r="A46" t="str">
            <v>08 통합메인</v>
          </cell>
          <cell r="B46" t="str">
            <v>MAN</v>
          </cell>
          <cell r="D46" t="str">
            <v>01 통합메인</v>
          </cell>
          <cell r="E46" t="str">
            <v>MAN</v>
          </cell>
        </row>
        <row r="47">
          <cell r="A47"/>
          <cell r="B47"/>
          <cell r="D47" t="str">
            <v>02 관리자</v>
          </cell>
          <cell r="E47" t="str">
            <v>MNG</v>
          </cell>
        </row>
        <row r="48">
          <cell r="A48"/>
          <cell r="B48"/>
          <cell r="D48" t="str">
            <v>03 메인방송</v>
          </cell>
          <cell r="E48" t="str">
            <v>HOM</v>
          </cell>
        </row>
        <row r="49">
          <cell r="A49"/>
          <cell r="B49"/>
          <cell r="D49" t="str">
            <v>04 메인모바일</v>
          </cell>
          <cell r="E49" t="str">
            <v>MOB</v>
          </cell>
        </row>
        <row r="50">
          <cell r="A50"/>
          <cell r="B50"/>
          <cell r="D50" t="str">
            <v>05 스페이스공감</v>
          </cell>
          <cell r="E50" t="str">
            <v>SPC</v>
          </cell>
        </row>
        <row r="51">
          <cell r="A51"/>
          <cell r="B51"/>
          <cell r="D51" t="str">
            <v>06 EIDF</v>
          </cell>
          <cell r="E51" t="str">
            <v>EID</v>
          </cell>
        </row>
        <row r="52">
          <cell r="A52"/>
          <cell r="B52"/>
          <cell r="D52" t="str">
            <v>07. 기타메인</v>
          </cell>
          <cell r="E52" t="str">
            <v>ETC</v>
          </cell>
        </row>
        <row r="53">
          <cell r="A53"/>
          <cell r="B53"/>
          <cell r="D53" t="str">
            <v>08 개인정보</v>
          </cell>
          <cell r="E53" t="str">
            <v>PRV</v>
          </cell>
        </row>
        <row r="54">
          <cell r="A54"/>
          <cell r="B54"/>
          <cell r="D54" t="str">
            <v>09 콘텐츠</v>
          </cell>
          <cell r="E54" t="str">
            <v>COT</v>
          </cell>
        </row>
        <row r="55">
          <cell r="A55"/>
          <cell r="B55"/>
          <cell r="D55" t="str">
            <v>10 홈페이지 빌더</v>
          </cell>
          <cell r="E55" t="str">
            <v>BHB</v>
          </cell>
        </row>
        <row r="56">
          <cell r="A56" t="str">
            <v>09 EBSLang</v>
          </cell>
          <cell r="B56" t="str">
            <v>LAN</v>
          </cell>
          <cell r="D56" t="str">
            <v>01 관리자</v>
          </cell>
          <cell r="E56" t="str">
            <v>ADM</v>
          </cell>
        </row>
        <row r="57">
          <cell r="A57"/>
          <cell r="B57"/>
          <cell r="D57" t="str">
            <v>02 B2B</v>
          </cell>
          <cell r="E57" t="str">
            <v>B2B</v>
          </cell>
        </row>
        <row r="58">
          <cell r="A58"/>
          <cell r="B58"/>
          <cell r="D58" t="str">
            <v>03 EBSLang</v>
          </cell>
          <cell r="E58" t="str">
            <v>ELG</v>
          </cell>
        </row>
        <row r="59">
          <cell r="A59"/>
          <cell r="B59"/>
          <cell r="D59" t="str">
            <v>04 초목달</v>
          </cell>
          <cell r="E59" t="str">
            <v>CMD</v>
          </cell>
        </row>
        <row r="60">
          <cell r="A60"/>
          <cell r="B60"/>
          <cell r="D60" t="str">
            <v>05 수목달</v>
          </cell>
          <cell r="E60" t="str">
            <v>SMD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://www.two.com/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://swink.co.kr/" TargetMode="External"/><Relationship Id="rId1" Type="http://schemas.openxmlformats.org/officeDocument/2006/relationships/hyperlink" Target="http://swink.co.kr/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zoomScale="85" zoomScaleNormal="85" workbookViewId="0">
      <selection activeCell="E11" sqref="E11"/>
    </sheetView>
  </sheetViews>
  <sheetFormatPr defaultRowHeight="16.5"/>
  <cols>
    <col min="1" max="1" width="5.5" customWidth="1"/>
    <col min="2" max="2" width="14.625" customWidth="1"/>
    <col min="3" max="3" width="11" customWidth="1"/>
    <col min="4" max="4" width="9" customWidth="1"/>
    <col min="5" max="5" width="19" bestFit="1" customWidth="1"/>
    <col min="6" max="6" width="5.625" customWidth="1"/>
    <col min="7" max="8" width="12.375" customWidth="1"/>
    <col min="9" max="9" width="8.625" customWidth="1"/>
    <col min="10" max="10" width="12.375" customWidth="1"/>
    <col min="11" max="11" width="5.875" customWidth="1"/>
    <col min="12" max="13" width="12.375" customWidth="1"/>
    <col min="14" max="14" width="8.125" customWidth="1"/>
    <col min="15" max="15" width="12.375" customWidth="1"/>
  </cols>
  <sheetData>
    <row r="1" spans="1:16">
      <c r="A1" s="7" t="s">
        <v>30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6" s="8" customFormat="1" ht="33">
      <c r="A2" s="5" t="s">
        <v>31</v>
      </c>
      <c r="B2" s="5" t="s">
        <v>32</v>
      </c>
      <c r="C2" s="5" t="s">
        <v>33</v>
      </c>
      <c r="D2" s="5" t="s">
        <v>34</v>
      </c>
      <c r="E2" s="5" t="s">
        <v>35</v>
      </c>
      <c r="F2" s="5" t="s">
        <v>31</v>
      </c>
      <c r="G2" s="5" t="s">
        <v>32</v>
      </c>
      <c r="H2" s="5" t="s">
        <v>33</v>
      </c>
      <c r="I2" s="5" t="s">
        <v>34</v>
      </c>
      <c r="J2" s="5" t="s">
        <v>35</v>
      </c>
      <c r="K2" s="5" t="s">
        <v>31</v>
      </c>
      <c r="L2" s="5" t="s">
        <v>32</v>
      </c>
      <c r="M2" s="5" t="s">
        <v>33</v>
      </c>
      <c r="N2" s="5" t="s">
        <v>34</v>
      </c>
      <c r="O2" s="5" t="s">
        <v>35</v>
      </c>
    </row>
    <row r="3" spans="1:16">
      <c r="A3" s="2" t="s">
        <v>36</v>
      </c>
      <c r="B3" s="4" t="s">
        <v>37</v>
      </c>
      <c r="C3" s="2" t="s">
        <v>38</v>
      </c>
      <c r="D3" s="2">
        <v>1</v>
      </c>
      <c r="E3" s="2" t="s">
        <v>9</v>
      </c>
      <c r="F3" s="2"/>
      <c r="G3" s="2"/>
      <c r="H3" s="2"/>
      <c r="I3" s="2"/>
      <c r="J3" s="2"/>
      <c r="K3" s="2" t="s">
        <v>39</v>
      </c>
      <c r="L3" s="4" t="s">
        <v>26</v>
      </c>
      <c r="M3" s="2" t="s">
        <v>40</v>
      </c>
      <c r="N3" s="2">
        <v>53</v>
      </c>
      <c r="O3" s="2" t="s">
        <v>41</v>
      </c>
    </row>
    <row r="4" spans="1:16" s="11" customFormat="1">
      <c r="A4" s="9" t="s">
        <v>36</v>
      </c>
      <c r="B4" s="10" t="s">
        <v>37</v>
      </c>
      <c r="C4" s="9" t="s">
        <v>38</v>
      </c>
      <c r="D4" s="9">
        <v>2</v>
      </c>
      <c r="E4" s="9" t="s">
        <v>42</v>
      </c>
      <c r="F4" s="9"/>
      <c r="G4" s="9"/>
      <c r="H4" s="9"/>
      <c r="I4" s="9"/>
      <c r="J4" s="9"/>
      <c r="K4" s="9" t="s">
        <v>43</v>
      </c>
      <c r="L4" s="9"/>
      <c r="M4" s="9"/>
      <c r="N4" s="9"/>
      <c r="O4" s="9"/>
    </row>
    <row r="5" spans="1:16">
      <c r="A5" s="2" t="s">
        <v>36</v>
      </c>
      <c r="B5" s="4" t="s">
        <v>37</v>
      </c>
      <c r="C5" s="2" t="s">
        <v>38</v>
      </c>
      <c r="D5" s="2">
        <v>3</v>
      </c>
      <c r="E5" s="2" t="s">
        <v>10</v>
      </c>
      <c r="F5" s="2"/>
      <c r="G5" s="2"/>
      <c r="H5" s="2"/>
      <c r="I5" s="2"/>
      <c r="J5" s="2"/>
      <c r="K5" s="2" t="s">
        <v>39</v>
      </c>
      <c r="L5" s="4" t="s">
        <v>44</v>
      </c>
      <c r="M5" s="2" t="s">
        <v>38</v>
      </c>
      <c r="N5" s="2">
        <v>54</v>
      </c>
      <c r="O5" s="2" t="s">
        <v>10</v>
      </c>
    </row>
    <row r="6" spans="1:16">
      <c r="A6" s="2" t="s">
        <v>36</v>
      </c>
      <c r="B6" s="4" t="s">
        <v>45</v>
      </c>
      <c r="C6" s="2" t="s">
        <v>38</v>
      </c>
      <c r="D6" s="2">
        <v>4</v>
      </c>
      <c r="E6" s="2" t="s">
        <v>46</v>
      </c>
      <c r="F6" s="2"/>
      <c r="G6" s="2"/>
      <c r="H6" s="2"/>
      <c r="I6" s="2"/>
      <c r="J6" s="2"/>
      <c r="K6" s="2" t="s">
        <v>47</v>
      </c>
      <c r="L6" s="4" t="s">
        <v>48</v>
      </c>
      <c r="M6" s="2" t="s">
        <v>38</v>
      </c>
      <c r="N6" s="2">
        <v>55</v>
      </c>
      <c r="O6" s="2" t="s">
        <v>49</v>
      </c>
    </row>
    <row r="7" spans="1:16">
      <c r="A7" s="2" t="s">
        <v>36</v>
      </c>
      <c r="B7" s="4" t="s">
        <v>37</v>
      </c>
      <c r="C7" s="2" t="s">
        <v>38</v>
      </c>
      <c r="D7" s="2">
        <v>5</v>
      </c>
      <c r="E7" s="2" t="s">
        <v>11</v>
      </c>
      <c r="F7" s="2"/>
      <c r="G7" s="2"/>
      <c r="H7" s="2"/>
      <c r="I7" s="2"/>
      <c r="J7" s="2"/>
      <c r="K7" s="2" t="s">
        <v>39</v>
      </c>
      <c r="L7" s="4" t="s">
        <v>26</v>
      </c>
      <c r="M7" s="2" t="s">
        <v>50</v>
      </c>
      <c r="N7" s="2">
        <v>58</v>
      </c>
      <c r="O7" s="2" t="s">
        <v>15</v>
      </c>
    </row>
    <row r="8" spans="1:16">
      <c r="A8" s="2" t="s">
        <v>36</v>
      </c>
      <c r="B8" s="4" t="s">
        <v>37</v>
      </c>
      <c r="C8" s="2" t="s">
        <v>38</v>
      </c>
      <c r="D8" s="2">
        <v>6</v>
      </c>
      <c r="E8" s="2" t="s">
        <v>12</v>
      </c>
      <c r="F8" s="2"/>
      <c r="G8" s="2"/>
      <c r="H8" s="2"/>
      <c r="I8" s="2"/>
      <c r="J8" s="2"/>
      <c r="K8" s="2" t="s">
        <v>39</v>
      </c>
      <c r="L8" s="4" t="s">
        <v>51</v>
      </c>
      <c r="M8" s="2" t="s">
        <v>38</v>
      </c>
      <c r="N8" s="2">
        <v>56</v>
      </c>
      <c r="O8" s="2" t="s">
        <v>12</v>
      </c>
    </row>
    <row r="9" spans="1:16">
      <c r="A9" s="12" t="s">
        <v>36</v>
      </c>
      <c r="B9" s="13" t="s">
        <v>37</v>
      </c>
      <c r="C9" s="12" t="s">
        <v>38</v>
      </c>
      <c r="D9" s="12">
        <v>7</v>
      </c>
      <c r="E9" s="12" t="s">
        <v>13</v>
      </c>
      <c r="F9" s="12"/>
      <c r="G9" s="12"/>
      <c r="H9" s="12"/>
      <c r="I9" s="12"/>
      <c r="J9" s="12"/>
      <c r="K9" s="12" t="s">
        <v>39</v>
      </c>
      <c r="L9" s="13" t="s">
        <v>26</v>
      </c>
      <c r="M9" s="12" t="s">
        <v>38</v>
      </c>
      <c r="N9" s="12">
        <v>57</v>
      </c>
      <c r="O9" s="12" t="s">
        <v>13</v>
      </c>
      <c r="P9" s="14" t="s">
        <v>98</v>
      </c>
    </row>
    <row r="10" spans="1:16">
      <c r="A10" s="2" t="s">
        <v>36</v>
      </c>
      <c r="B10" s="4" t="s">
        <v>37</v>
      </c>
      <c r="C10" s="2" t="s">
        <v>52</v>
      </c>
      <c r="D10" s="2">
        <v>8</v>
      </c>
      <c r="E10" s="2" t="s">
        <v>14</v>
      </c>
      <c r="F10" s="2"/>
      <c r="G10" s="2"/>
      <c r="H10" s="2"/>
      <c r="I10" s="2"/>
      <c r="J10" s="2"/>
      <c r="K10" s="2" t="s">
        <v>39</v>
      </c>
      <c r="L10" s="4" t="s">
        <v>26</v>
      </c>
      <c r="M10" s="2" t="s">
        <v>27</v>
      </c>
      <c r="N10" s="2">
        <v>60</v>
      </c>
      <c r="O10" s="2" t="s">
        <v>28</v>
      </c>
    </row>
    <row r="11" spans="1:16">
      <c r="A11" s="2"/>
      <c r="B11" s="4"/>
      <c r="C11" s="2"/>
      <c r="D11" s="2"/>
      <c r="E11" s="2"/>
      <c r="F11" s="2"/>
      <c r="G11" s="2"/>
      <c r="H11" s="2"/>
      <c r="I11" s="2"/>
      <c r="J11" s="2"/>
      <c r="K11" s="2" t="s">
        <v>39</v>
      </c>
      <c r="L11" s="4" t="s">
        <v>26</v>
      </c>
      <c r="M11" s="2" t="s">
        <v>27</v>
      </c>
      <c r="N11" s="2">
        <v>61</v>
      </c>
      <c r="O11" s="2" t="s">
        <v>2</v>
      </c>
    </row>
    <row r="12" spans="1:16">
      <c r="A12" s="2"/>
      <c r="B12" s="4"/>
      <c r="C12" s="2"/>
      <c r="D12" s="2"/>
      <c r="E12" s="2"/>
      <c r="F12" s="2"/>
      <c r="G12" s="2"/>
      <c r="H12" s="2"/>
      <c r="I12" s="2"/>
      <c r="J12" s="2"/>
      <c r="K12" s="2" t="s">
        <v>39</v>
      </c>
      <c r="L12" s="4" t="s">
        <v>26</v>
      </c>
      <c r="M12" s="2" t="s">
        <v>27</v>
      </c>
      <c r="N12" s="2">
        <v>62</v>
      </c>
      <c r="O12" s="2" t="s">
        <v>8</v>
      </c>
    </row>
    <row r="13" spans="1:16">
      <c r="A13" s="2"/>
      <c r="B13" s="4"/>
      <c r="C13" s="2"/>
      <c r="D13" s="2"/>
      <c r="E13" s="2"/>
      <c r="F13" s="2"/>
      <c r="G13" s="2"/>
      <c r="H13" s="2"/>
      <c r="I13" s="2"/>
      <c r="J13" s="2"/>
      <c r="K13" s="2" t="s">
        <v>39</v>
      </c>
      <c r="L13" s="4" t="s">
        <v>26</v>
      </c>
      <c r="M13" s="2" t="s">
        <v>27</v>
      </c>
      <c r="N13" s="2">
        <v>63</v>
      </c>
      <c r="O13" s="2" t="s">
        <v>7</v>
      </c>
    </row>
    <row r="14" spans="1:16">
      <c r="A14" s="2"/>
      <c r="B14" s="4"/>
      <c r="C14" s="2"/>
      <c r="D14" s="2"/>
      <c r="E14" s="2"/>
      <c r="F14" s="2"/>
      <c r="G14" s="2"/>
      <c r="H14" s="2"/>
      <c r="I14" s="2"/>
      <c r="J14" s="2"/>
      <c r="K14" s="2" t="s">
        <v>39</v>
      </c>
      <c r="L14" s="4" t="s">
        <v>26</v>
      </c>
      <c r="M14" s="2" t="s">
        <v>27</v>
      </c>
      <c r="N14" s="2">
        <v>64</v>
      </c>
      <c r="O14" s="2" t="s">
        <v>3</v>
      </c>
    </row>
    <row r="15" spans="1:16">
      <c r="A15" s="2"/>
      <c r="B15" s="4"/>
      <c r="C15" s="2"/>
      <c r="D15" s="2"/>
      <c r="E15" s="2"/>
      <c r="F15" s="2"/>
      <c r="G15" s="2"/>
      <c r="H15" s="2"/>
      <c r="I15" s="2"/>
      <c r="J15" s="2"/>
      <c r="K15" s="2" t="s">
        <v>39</v>
      </c>
      <c r="L15" s="4" t="s">
        <v>26</v>
      </c>
      <c r="M15" s="2" t="s">
        <v>50</v>
      </c>
      <c r="N15" s="2">
        <v>65</v>
      </c>
      <c r="O15" s="2" t="s">
        <v>6</v>
      </c>
    </row>
    <row r="16" spans="1:16">
      <c r="A16" s="2" t="s">
        <v>53</v>
      </c>
      <c r="B16" s="4" t="s">
        <v>15</v>
      </c>
      <c r="C16" s="2" t="s">
        <v>16</v>
      </c>
      <c r="D16" s="2">
        <v>9</v>
      </c>
      <c r="E16" s="2" t="s">
        <v>54</v>
      </c>
      <c r="F16" s="2" t="s">
        <v>53</v>
      </c>
      <c r="G16" s="4" t="s">
        <v>15</v>
      </c>
      <c r="H16" s="2" t="s">
        <v>55</v>
      </c>
      <c r="I16" s="2">
        <v>13</v>
      </c>
      <c r="J16" s="2" t="s">
        <v>54</v>
      </c>
      <c r="K16" s="2" t="s">
        <v>39</v>
      </c>
      <c r="L16" s="4" t="s">
        <v>51</v>
      </c>
      <c r="M16" s="2" t="s">
        <v>27</v>
      </c>
      <c r="N16" s="2">
        <v>58</v>
      </c>
      <c r="O16" s="2" t="s">
        <v>56</v>
      </c>
    </row>
    <row r="17" spans="1:16">
      <c r="A17" s="2" t="s">
        <v>53</v>
      </c>
      <c r="B17" s="4" t="s">
        <v>15</v>
      </c>
      <c r="C17" s="2" t="s">
        <v>16</v>
      </c>
      <c r="D17" s="2">
        <v>10</v>
      </c>
      <c r="E17" s="2" t="s">
        <v>17</v>
      </c>
      <c r="F17" s="2" t="s">
        <v>53</v>
      </c>
      <c r="G17" s="4" t="s">
        <v>15</v>
      </c>
      <c r="H17" s="2" t="s">
        <v>19</v>
      </c>
      <c r="I17" s="2">
        <v>14</v>
      </c>
      <c r="J17" s="2" t="s">
        <v>57</v>
      </c>
      <c r="K17" s="2" t="s">
        <v>58</v>
      </c>
      <c r="L17" s="4" t="s">
        <v>26</v>
      </c>
      <c r="M17" s="2" t="s">
        <v>27</v>
      </c>
      <c r="N17" s="2">
        <v>58</v>
      </c>
      <c r="O17" s="2" t="s">
        <v>15</v>
      </c>
    </row>
    <row r="18" spans="1:16">
      <c r="A18" s="2" t="s">
        <v>53</v>
      </c>
      <c r="B18" s="4" t="s">
        <v>15</v>
      </c>
      <c r="C18" s="2" t="s">
        <v>16</v>
      </c>
      <c r="D18" s="2">
        <v>11</v>
      </c>
      <c r="E18" s="2" t="s">
        <v>18</v>
      </c>
      <c r="F18" s="2" t="s">
        <v>53</v>
      </c>
      <c r="G18" s="4" t="s">
        <v>15</v>
      </c>
      <c r="H18" s="2" t="s">
        <v>19</v>
      </c>
      <c r="I18" s="2">
        <v>15</v>
      </c>
      <c r="J18" s="2" t="s">
        <v>18</v>
      </c>
      <c r="K18" s="2" t="s">
        <v>59</v>
      </c>
      <c r="L18" s="4" t="s">
        <v>26</v>
      </c>
      <c r="M18" s="2" t="s">
        <v>27</v>
      </c>
      <c r="N18" s="2">
        <v>59</v>
      </c>
      <c r="O18" s="2" t="s">
        <v>18</v>
      </c>
    </row>
    <row r="19" spans="1:16">
      <c r="A19" s="2" t="s">
        <v>53</v>
      </c>
      <c r="B19" s="4" t="s">
        <v>15</v>
      </c>
      <c r="C19" s="2" t="s">
        <v>16</v>
      </c>
      <c r="D19" s="2">
        <v>12</v>
      </c>
      <c r="E19" s="2" t="s">
        <v>24</v>
      </c>
      <c r="F19" s="2" t="s">
        <v>53</v>
      </c>
      <c r="G19" s="4" t="s">
        <v>15</v>
      </c>
      <c r="H19" s="2" t="s">
        <v>19</v>
      </c>
      <c r="I19" s="2">
        <v>16</v>
      </c>
      <c r="J19" s="2" t="s">
        <v>24</v>
      </c>
      <c r="K19" s="2" t="s">
        <v>39</v>
      </c>
      <c r="L19" s="4" t="s">
        <v>26</v>
      </c>
      <c r="M19" s="2" t="s">
        <v>27</v>
      </c>
      <c r="N19" s="2">
        <v>58</v>
      </c>
      <c r="O19" s="2" t="s">
        <v>15</v>
      </c>
    </row>
    <row r="20" spans="1:16">
      <c r="A20" s="2" t="s">
        <v>60</v>
      </c>
      <c r="B20" s="4" t="s">
        <v>4</v>
      </c>
      <c r="C20" s="2" t="s">
        <v>61</v>
      </c>
      <c r="D20" s="2">
        <v>17</v>
      </c>
      <c r="E20" s="2" t="s">
        <v>4</v>
      </c>
      <c r="F20" s="2" t="s">
        <v>60</v>
      </c>
      <c r="G20" s="4" t="s">
        <v>4</v>
      </c>
      <c r="H20" s="2" t="s">
        <v>19</v>
      </c>
      <c r="I20" s="2">
        <v>18</v>
      </c>
      <c r="J20" s="2" t="s">
        <v>4</v>
      </c>
      <c r="K20" s="2" t="s">
        <v>39</v>
      </c>
      <c r="L20" s="4" t="s">
        <v>51</v>
      </c>
      <c r="M20" s="2" t="s">
        <v>38</v>
      </c>
      <c r="N20" s="2">
        <v>52</v>
      </c>
      <c r="O20" s="2" t="s">
        <v>4</v>
      </c>
    </row>
    <row r="21" spans="1:16">
      <c r="A21" s="2" t="s">
        <v>62</v>
      </c>
      <c r="B21" s="4" t="s">
        <v>1</v>
      </c>
      <c r="C21" s="2" t="s">
        <v>16</v>
      </c>
      <c r="D21" s="2">
        <v>19</v>
      </c>
      <c r="E21" s="2" t="s">
        <v>20</v>
      </c>
      <c r="F21" s="2" t="s">
        <v>62</v>
      </c>
      <c r="G21" s="4" t="s">
        <v>1</v>
      </c>
      <c r="H21" s="2" t="s">
        <v>19</v>
      </c>
      <c r="I21" s="2">
        <v>25</v>
      </c>
      <c r="J21" s="2" t="s">
        <v>20</v>
      </c>
      <c r="K21" s="2" t="s">
        <v>47</v>
      </c>
      <c r="L21" s="4" t="s">
        <v>26</v>
      </c>
      <c r="M21" s="2" t="s">
        <v>27</v>
      </c>
      <c r="N21" s="2">
        <v>60</v>
      </c>
      <c r="O21" s="2" t="s">
        <v>63</v>
      </c>
    </row>
    <row r="22" spans="1:16">
      <c r="A22" s="2" t="s">
        <v>62</v>
      </c>
      <c r="B22" s="4" t="s">
        <v>1</v>
      </c>
      <c r="C22" s="2" t="s">
        <v>16</v>
      </c>
      <c r="D22" s="2">
        <v>20</v>
      </c>
      <c r="E22" s="2" t="s">
        <v>21</v>
      </c>
      <c r="F22" s="2" t="s">
        <v>62</v>
      </c>
      <c r="G22" s="4" t="s">
        <v>1</v>
      </c>
      <c r="H22" s="2" t="s">
        <v>19</v>
      </c>
      <c r="I22" s="2">
        <v>26</v>
      </c>
      <c r="J22" s="2" t="s">
        <v>21</v>
      </c>
      <c r="K22" s="2" t="s">
        <v>39</v>
      </c>
      <c r="L22" s="4" t="s">
        <v>26</v>
      </c>
      <c r="M22" s="2" t="s">
        <v>27</v>
      </c>
      <c r="N22" s="2">
        <v>60</v>
      </c>
      <c r="O22" s="2" t="s">
        <v>28</v>
      </c>
    </row>
    <row r="23" spans="1:16">
      <c r="A23" s="2" t="s">
        <v>62</v>
      </c>
      <c r="B23" s="4" t="s">
        <v>1</v>
      </c>
      <c r="C23" s="2" t="s">
        <v>64</v>
      </c>
      <c r="D23" s="2">
        <v>21</v>
      </c>
      <c r="E23" s="2" t="s">
        <v>65</v>
      </c>
      <c r="F23" s="2" t="s">
        <v>62</v>
      </c>
      <c r="G23" s="4" t="s">
        <v>1</v>
      </c>
      <c r="H23" s="2" t="s">
        <v>19</v>
      </c>
      <c r="I23" s="2">
        <v>27</v>
      </c>
      <c r="J23" s="2" t="s">
        <v>66</v>
      </c>
      <c r="K23" s="2" t="s">
        <v>39</v>
      </c>
      <c r="L23" s="4" t="s">
        <v>26</v>
      </c>
      <c r="M23" s="2" t="s">
        <v>27</v>
      </c>
      <c r="N23" s="2">
        <v>60</v>
      </c>
      <c r="O23" s="2" t="s">
        <v>28</v>
      </c>
    </row>
    <row r="24" spans="1:16">
      <c r="A24" s="2" t="s">
        <v>62</v>
      </c>
      <c r="B24" s="4" t="s">
        <v>1</v>
      </c>
      <c r="C24" s="2" t="s">
        <v>64</v>
      </c>
      <c r="D24" s="2">
        <v>22</v>
      </c>
      <c r="E24" s="2" t="s">
        <v>22</v>
      </c>
      <c r="F24" s="2" t="s">
        <v>62</v>
      </c>
      <c r="G24" s="4" t="s">
        <v>1</v>
      </c>
      <c r="H24" s="2" t="s">
        <v>19</v>
      </c>
      <c r="I24" s="2">
        <v>28</v>
      </c>
      <c r="J24" s="2" t="s">
        <v>67</v>
      </c>
      <c r="K24" s="2" t="s">
        <v>39</v>
      </c>
      <c r="L24" s="4" t="s">
        <v>26</v>
      </c>
      <c r="M24" s="2" t="s">
        <v>50</v>
      </c>
      <c r="N24" s="2">
        <v>60</v>
      </c>
      <c r="O24" s="2" t="s">
        <v>28</v>
      </c>
    </row>
    <row r="25" spans="1:16" s="15" customFormat="1">
      <c r="A25" s="12" t="s">
        <v>62</v>
      </c>
      <c r="B25" s="13" t="s">
        <v>68</v>
      </c>
      <c r="C25" s="12" t="s">
        <v>69</v>
      </c>
      <c r="D25" s="12">
        <v>23</v>
      </c>
      <c r="E25" s="12" t="s">
        <v>70</v>
      </c>
      <c r="F25" s="12" t="s">
        <v>62</v>
      </c>
      <c r="G25" s="13" t="s">
        <v>1</v>
      </c>
      <c r="H25" s="12" t="s">
        <v>19</v>
      </c>
      <c r="I25" s="12">
        <v>29</v>
      </c>
      <c r="J25" s="12" t="s">
        <v>13</v>
      </c>
      <c r="K25" s="12" t="s">
        <v>39</v>
      </c>
      <c r="L25" s="13" t="s">
        <v>26</v>
      </c>
      <c r="M25" s="12" t="s">
        <v>27</v>
      </c>
      <c r="N25" s="12">
        <v>60</v>
      </c>
      <c r="O25" s="12" t="s">
        <v>28</v>
      </c>
      <c r="P25" s="14" t="s">
        <v>98</v>
      </c>
    </row>
    <row r="26" spans="1:16">
      <c r="A26" s="2" t="s">
        <v>62</v>
      </c>
      <c r="B26" s="4" t="s">
        <v>1</v>
      </c>
      <c r="C26" s="2" t="s">
        <v>16</v>
      </c>
      <c r="D26" s="2">
        <v>24</v>
      </c>
      <c r="E26" s="2" t="s">
        <v>25</v>
      </c>
      <c r="F26" s="2" t="s">
        <v>71</v>
      </c>
      <c r="G26" s="4" t="s">
        <v>1</v>
      </c>
      <c r="H26" s="2" t="s">
        <v>19</v>
      </c>
      <c r="I26" s="2">
        <v>30</v>
      </c>
      <c r="J26" s="2" t="s">
        <v>25</v>
      </c>
      <c r="K26" s="2" t="s">
        <v>39</v>
      </c>
      <c r="L26" s="4" t="s">
        <v>26</v>
      </c>
      <c r="M26" s="2" t="s">
        <v>27</v>
      </c>
      <c r="N26" s="2">
        <v>60</v>
      </c>
      <c r="O26" s="2" t="s">
        <v>28</v>
      </c>
    </row>
    <row r="27" spans="1:16" s="11" customFormat="1">
      <c r="A27" s="9" t="s">
        <v>29</v>
      </c>
      <c r="B27" s="9"/>
      <c r="C27" s="9"/>
      <c r="D27" s="9"/>
      <c r="E27" s="9"/>
      <c r="F27" s="9" t="s">
        <v>62</v>
      </c>
      <c r="G27" s="10" t="s">
        <v>1</v>
      </c>
      <c r="H27" s="9" t="s">
        <v>19</v>
      </c>
      <c r="I27" s="9">
        <v>31</v>
      </c>
      <c r="J27" s="9" t="s">
        <v>23</v>
      </c>
      <c r="K27" s="9" t="s">
        <v>39</v>
      </c>
      <c r="L27" s="10" t="s">
        <v>26</v>
      </c>
      <c r="M27" s="9" t="s">
        <v>27</v>
      </c>
      <c r="N27" s="9">
        <v>60</v>
      </c>
      <c r="O27" s="9" t="s">
        <v>28</v>
      </c>
    </row>
    <row r="28" spans="1:16">
      <c r="A28" s="2" t="s">
        <v>72</v>
      </c>
      <c r="B28" s="4" t="s">
        <v>6</v>
      </c>
      <c r="C28" s="2" t="s">
        <v>16</v>
      </c>
      <c r="D28" s="2">
        <v>32</v>
      </c>
      <c r="E28" s="2" t="s">
        <v>6</v>
      </c>
      <c r="F28" s="2" t="s">
        <v>72</v>
      </c>
      <c r="G28" s="4" t="s">
        <v>73</v>
      </c>
      <c r="H28" s="2" t="s">
        <v>19</v>
      </c>
      <c r="I28" s="2">
        <v>34</v>
      </c>
      <c r="J28" s="2" t="s">
        <v>6</v>
      </c>
      <c r="K28" s="2" t="s">
        <v>39</v>
      </c>
      <c r="L28" s="4" t="s">
        <v>26</v>
      </c>
      <c r="M28" s="2" t="s">
        <v>27</v>
      </c>
      <c r="N28" s="2">
        <v>60</v>
      </c>
      <c r="O28" s="2" t="s">
        <v>28</v>
      </c>
    </row>
    <row r="29" spans="1:16">
      <c r="A29" s="2" t="s">
        <v>72</v>
      </c>
      <c r="B29" s="4" t="s">
        <v>6</v>
      </c>
      <c r="C29" s="2" t="s">
        <v>16</v>
      </c>
      <c r="D29" s="2">
        <v>33</v>
      </c>
      <c r="E29" s="2" t="s">
        <v>74</v>
      </c>
      <c r="F29" s="2" t="s">
        <v>72</v>
      </c>
      <c r="G29" s="4" t="s">
        <v>73</v>
      </c>
      <c r="H29" s="2" t="s">
        <v>19</v>
      </c>
      <c r="I29" s="2">
        <v>35</v>
      </c>
      <c r="J29" s="2" t="s">
        <v>25</v>
      </c>
      <c r="K29" s="2" t="s">
        <v>39</v>
      </c>
      <c r="L29" s="4" t="s">
        <v>26</v>
      </c>
      <c r="M29" s="2" t="s">
        <v>27</v>
      </c>
      <c r="N29" s="2">
        <v>60</v>
      </c>
      <c r="O29" s="2" t="s">
        <v>63</v>
      </c>
    </row>
    <row r="30" spans="1:16">
      <c r="A30" s="2" t="s">
        <v>75</v>
      </c>
      <c r="B30" s="4" t="s">
        <v>76</v>
      </c>
      <c r="C30" s="2" t="s">
        <v>16</v>
      </c>
      <c r="D30" s="2">
        <v>36</v>
      </c>
      <c r="E30" s="2" t="s">
        <v>3</v>
      </c>
      <c r="F30" s="2" t="s">
        <v>75</v>
      </c>
      <c r="G30" s="4" t="s">
        <v>3</v>
      </c>
      <c r="H30" s="2" t="s">
        <v>77</v>
      </c>
      <c r="I30" s="2">
        <v>38</v>
      </c>
      <c r="J30" s="2" t="s">
        <v>3</v>
      </c>
      <c r="K30" s="2" t="s">
        <v>39</v>
      </c>
      <c r="L30" s="4" t="s">
        <v>48</v>
      </c>
      <c r="M30" s="2" t="s">
        <v>78</v>
      </c>
      <c r="N30" s="2">
        <v>64</v>
      </c>
      <c r="O30" s="2" t="s">
        <v>3</v>
      </c>
    </row>
    <row r="31" spans="1:16">
      <c r="A31" s="2" t="s">
        <v>75</v>
      </c>
      <c r="B31" s="4" t="s">
        <v>79</v>
      </c>
      <c r="C31" s="2" t="s">
        <v>16</v>
      </c>
      <c r="D31" s="2">
        <v>37</v>
      </c>
      <c r="E31" s="2" t="s">
        <v>80</v>
      </c>
      <c r="F31" s="2" t="s">
        <v>75</v>
      </c>
      <c r="G31" s="4" t="s">
        <v>79</v>
      </c>
      <c r="H31" s="2" t="s">
        <v>81</v>
      </c>
      <c r="I31" s="2">
        <v>39</v>
      </c>
      <c r="J31" s="2" t="s">
        <v>25</v>
      </c>
      <c r="K31" s="2" t="s">
        <v>47</v>
      </c>
      <c r="L31" s="4" t="s">
        <v>51</v>
      </c>
      <c r="M31" s="2" t="s">
        <v>27</v>
      </c>
      <c r="N31" s="2">
        <v>64</v>
      </c>
      <c r="O31" s="2" t="s">
        <v>3</v>
      </c>
    </row>
    <row r="32" spans="1:16">
      <c r="A32" s="2" t="s">
        <v>82</v>
      </c>
      <c r="B32" s="4" t="s">
        <v>7</v>
      </c>
      <c r="C32" s="2" t="s">
        <v>16</v>
      </c>
      <c r="D32" s="2">
        <v>40</v>
      </c>
      <c r="E32" s="2" t="s">
        <v>7</v>
      </c>
      <c r="F32" s="2" t="s">
        <v>82</v>
      </c>
      <c r="G32" s="4" t="s">
        <v>7</v>
      </c>
      <c r="H32" s="2" t="s">
        <v>19</v>
      </c>
      <c r="I32" s="2">
        <v>42</v>
      </c>
      <c r="J32" s="2" t="s">
        <v>7</v>
      </c>
      <c r="K32" s="2" t="s">
        <v>39</v>
      </c>
      <c r="L32" s="4" t="s">
        <v>51</v>
      </c>
      <c r="M32" s="2" t="s">
        <v>27</v>
      </c>
      <c r="N32" s="2">
        <v>63</v>
      </c>
      <c r="O32" s="2" t="s">
        <v>7</v>
      </c>
    </row>
    <row r="33" spans="1:15">
      <c r="A33" s="2" t="s">
        <v>82</v>
      </c>
      <c r="B33" s="4" t="s">
        <v>7</v>
      </c>
      <c r="C33" s="2" t="s">
        <v>16</v>
      </c>
      <c r="D33" s="2">
        <v>41</v>
      </c>
      <c r="E33" s="2" t="s">
        <v>25</v>
      </c>
      <c r="F33" s="2" t="s">
        <v>83</v>
      </c>
      <c r="G33" s="4" t="s">
        <v>7</v>
      </c>
      <c r="H33" s="2" t="s">
        <v>19</v>
      </c>
      <c r="I33" s="2">
        <v>43</v>
      </c>
      <c r="J33" s="2" t="s">
        <v>25</v>
      </c>
      <c r="K33" s="2" t="s">
        <v>39</v>
      </c>
      <c r="L33" s="4" t="s">
        <v>26</v>
      </c>
      <c r="M33" s="2" t="s">
        <v>27</v>
      </c>
      <c r="N33" s="2">
        <v>63</v>
      </c>
      <c r="O33" s="2" t="s">
        <v>7</v>
      </c>
    </row>
    <row r="34" spans="1:15">
      <c r="A34" s="2" t="s">
        <v>85</v>
      </c>
      <c r="B34" s="4" t="s">
        <v>86</v>
      </c>
      <c r="C34" s="2" t="s">
        <v>16</v>
      </c>
      <c r="D34" s="2">
        <v>44</v>
      </c>
      <c r="E34" s="2" t="s">
        <v>87</v>
      </c>
      <c r="F34" s="2" t="s">
        <v>84</v>
      </c>
      <c r="G34" s="4" t="s">
        <v>8</v>
      </c>
      <c r="H34" s="2" t="s">
        <v>19</v>
      </c>
      <c r="I34" s="2">
        <v>46</v>
      </c>
      <c r="J34" s="2" t="s">
        <v>88</v>
      </c>
      <c r="K34" s="2" t="s">
        <v>39</v>
      </c>
      <c r="L34" s="4" t="s">
        <v>26</v>
      </c>
      <c r="M34" s="2" t="s">
        <v>27</v>
      </c>
      <c r="N34" s="2">
        <v>62</v>
      </c>
      <c r="O34" s="2" t="s">
        <v>8</v>
      </c>
    </row>
    <row r="35" spans="1:15">
      <c r="A35" s="2" t="s">
        <v>84</v>
      </c>
      <c r="B35" s="4" t="s">
        <v>8</v>
      </c>
      <c r="C35" s="2" t="s">
        <v>64</v>
      </c>
      <c r="D35" s="2">
        <v>45</v>
      </c>
      <c r="E35" s="2" t="s">
        <v>25</v>
      </c>
      <c r="F35" s="2" t="s">
        <v>84</v>
      </c>
      <c r="G35" s="4" t="s">
        <v>8</v>
      </c>
      <c r="H35" s="2" t="s">
        <v>77</v>
      </c>
      <c r="I35" s="2">
        <v>47</v>
      </c>
      <c r="J35" s="2" t="s">
        <v>25</v>
      </c>
      <c r="K35" s="2" t="s">
        <v>39</v>
      </c>
      <c r="L35" s="4" t="s">
        <v>26</v>
      </c>
      <c r="M35" s="2" t="s">
        <v>27</v>
      </c>
      <c r="N35" s="2">
        <v>62</v>
      </c>
      <c r="O35" s="2" t="s">
        <v>8</v>
      </c>
    </row>
    <row r="36" spans="1:15">
      <c r="A36" s="2" t="s">
        <v>90</v>
      </c>
      <c r="B36" s="4" t="s">
        <v>2</v>
      </c>
      <c r="C36" s="2" t="s">
        <v>69</v>
      </c>
      <c r="D36" s="2">
        <v>48</v>
      </c>
      <c r="E36" s="2" t="s">
        <v>91</v>
      </c>
      <c r="F36" s="2" t="s">
        <v>89</v>
      </c>
      <c r="G36" s="4" t="s">
        <v>2</v>
      </c>
      <c r="H36" s="2" t="s">
        <v>19</v>
      </c>
      <c r="I36" s="2">
        <v>50</v>
      </c>
      <c r="J36" s="2" t="s">
        <v>92</v>
      </c>
      <c r="K36" s="2" t="s">
        <v>39</v>
      </c>
      <c r="L36" s="4" t="s">
        <v>26</v>
      </c>
      <c r="M36" s="2" t="s">
        <v>93</v>
      </c>
      <c r="N36" s="2">
        <v>61</v>
      </c>
      <c r="O36" s="2" t="s">
        <v>94</v>
      </c>
    </row>
    <row r="37" spans="1:15">
      <c r="A37" s="2" t="s">
        <v>89</v>
      </c>
      <c r="B37" s="4" t="s">
        <v>2</v>
      </c>
      <c r="C37" s="2" t="s">
        <v>61</v>
      </c>
      <c r="D37" s="2">
        <v>49</v>
      </c>
      <c r="E37" s="2" t="s">
        <v>25</v>
      </c>
      <c r="F37" s="2" t="s">
        <v>95</v>
      </c>
      <c r="G37" s="4" t="s">
        <v>2</v>
      </c>
      <c r="H37" s="2" t="s">
        <v>77</v>
      </c>
      <c r="I37" s="2">
        <v>51</v>
      </c>
      <c r="J37" s="2" t="s">
        <v>96</v>
      </c>
      <c r="K37" s="2" t="s">
        <v>39</v>
      </c>
      <c r="L37" s="4" t="s">
        <v>97</v>
      </c>
      <c r="M37" s="2" t="s">
        <v>50</v>
      </c>
      <c r="N37" s="2">
        <v>61</v>
      </c>
      <c r="O37" s="2" t="s">
        <v>2</v>
      </c>
    </row>
  </sheetData>
  <phoneticPr fontId="1" type="noConversion"/>
  <pageMargins left="0.23622047244094491" right="0.23622047244094491" top="0.74803149606299213" bottom="0.74803149606299213" header="0.31496062992125984" footer="0.31496062992125984"/>
  <pageSetup paperSize="9" scale="81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workbookViewId="0">
      <selection activeCell="K1" sqref="K1:K1048576"/>
    </sheetView>
  </sheetViews>
  <sheetFormatPr defaultRowHeight="16.5"/>
  <cols>
    <col min="1" max="1" width="3.625" customWidth="1"/>
    <col min="2" max="3" width="14.375" customWidth="1"/>
    <col min="4" max="4" width="14.625" bestFit="1" customWidth="1"/>
    <col min="5" max="5" width="26.75" bestFit="1" customWidth="1"/>
    <col min="6" max="7" width="14.625" customWidth="1"/>
    <col min="8" max="8" width="9.25" customWidth="1"/>
    <col min="9" max="13" width="17.5" customWidth="1"/>
    <col min="14" max="14" width="19.5" customWidth="1"/>
    <col min="15" max="15" width="33.5" style="3" customWidth="1"/>
    <col min="16" max="16" width="17.25" customWidth="1"/>
  </cols>
  <sheetData>
    <row r="1" spans="1:16" ht="20.25">
      <c r="A1" s="61" t="s">
        <v>836</v>
      </c>
      <c r="B1" s="61"/>
      <c r="C1" s="61"/>
    </row>
    <row r="2" spans="1:16">
      <c r="A2" s="60" t="s">
        <v>783</v>
      </c>
      <c r="B2" s="60" t="s">
        <v>371</v>
      </c>
      <c r="C2" s="60" t="s">
        <v>33</v>
      </c>
      <c r="D2" s="60" t="s">
        <v>746</v>
      </c>
      <c r="E2" s="60" t="s">
        <v>2230</v>
      </c>
      <c r="F2" s="60" t="s">
        <v>2227</v>
      </c>
      <c r="G2" s="60" t="s">
        <v>501</v>
      </c>
      <c r="H2" s="60" t="s">
        <v>784</v>
      </c>
      <c r="I2" s="60" t="s">
        <v>785</v>
      </c>
      <c r="J2" s="60" t="s">
        <v>786</v>
      </c>
      <c r="K2" s="60" t="s">
        <v>787</v>
      </c>
      <c r="L2" s="60" t="s">
        <v>788</v>
      </c>
      <c r="M2" s="60" t="s">
        <v>789</v>
      </c>
      <c r="N2" s="60" t="s">
        <v>790</v>
      </c>
      <c r="O2" s="60" t="s">
        <v>791</v>
      </c>
      <c r="P2" s="60" t="s">
        <v>792</v>
      </c>
    </row>
    <row r="3" spans="1:16" s="58" customFormat="1" ht="30.75" customHeight="1">
      <c r="A3" s="206">
        <v>1</v>
      </c>
      <c r="B3" s="207" t="s">
        <v>2232</v>
      </c>
      <c r="C3" s="207" t="s">
        <v>374</v>
      </c>
      <c r="D3" s="207" t="s">
        <v>2233</v>
      </c>
      <c r="E3" s="63" t="s">
        <v>125</v>
      </c>
      <c r="F3" s="207" t="s">
        <v>2234</v>
      </c>
      <c r="G3" s="40"/>
      <c r="H3" s="297" t="s">
        <v>793</v>
      </c>
      <c r="I3" s="297" t="s">
        <v>794</v>
      </c>
      <c r="J3" s="297">
        <v>13306</v>
      </c>
      <c r="K3" s="297" t="s">
        <v>795</v>
      </c>
      <c r="L3" s="297" t="s">
        <v>796</v>
      </c>
      <c r="M3" s="121" t="s">
        <v>797</v>
      </c>
      <c r="N3" s="121" t="s">
        <v>798</v>
      </c>
      <c r="O3" s="124" t="s">
        <v>799</v>
      </c>
      <c r="P3" s="121"/>
    </row>
    <row r="4" spans="1:16" s="58" customFormat="1" ht="30.75" customHeight="1">
      <c r="A4" s="206"/>
      <c r="B4" s="207" t="s">
        <v>2231</v>
      </c>
      <c r="C4" s="207" t="s">
        <v>374</v>
      </c>
      <c r="D4" s="207" t="s">
        <v>2235</v>
      </c>
      <c r="E4" s="63" t="s">
        <v>125</v>
      </c>
      <c r="F4" s="207" t="s">
        <v>2236</v>
      </c>
      <c r="G4" s="40"/>
      <c r="H4" s="298"/>
      <c r="I4" s="298"/>
      <c r="J4" s="298"/>
      <c r="K4" s="299"/>
      <c r="L4" s="299"/>
      <c r="M4" s="121" t="s">
        <v>800</v>
      </c>
      <c r="N4" s="121" t="s">
        <v>801</v>
      </c>
      <c r="O4" s="124" t="s">
        <v>802</v>
      </c>
      <c r="P4" s="121"/>
    </row>
    <row r="5" spans="1:16" s="58" customFormat="1" ht="30.75" customHeight="1">
      <c r="A5" s="206"/>
      <c r="B5" s="207" t="s">
        <v>2231</v>
      </c>
      <c r="C5" s="207" t="s">
        <v>374</v>
      </c>
      <c r="D5" s="207" t="s">
        <v>2237</v>
      </c>
      <c r="E5" s="63" t="s">
        <v>125</v>
      </c>
      <c r="F5" s="207" t="s">
        <v>2238</v>
      </c>
      <c r="G5" s="40"/>
      <c r="H5" s="298"/>
      <c r="I5" s="298"/>
      <c r="J5" s="298"/>
      <c r="K5" s="297" t="s">
        <v>803</v>
      </c>
      <c r="L5" s="297" t="s">
        <v>804</v>
      </c>
      <c r="M5" s="121" t="s">
        <v>805</v>
      </c>
      <c r="N5" s="121" t="s">
        <v>806</v>
      </c>
      <c r="O5" s="124" t="s">
        <v>807</v>
      </c>
      <c r="P5" s="121"/>
    </row>
    <row r="6" spans="1:16" s="58" customFormat="1" ht="30.75" customHeight="1">
      <c r="A6" s="206"/>
      <c r="B6" s="207" t="s">
        <v>2239</v>
      </c>
      <c r="C6" s="207" t="s">
        <v>2240</v>
      </c>
      <c r="D6" s="207" t="s">
        <v>2241</v>
      </c>
      <c r="E6" s="63" t="s">
        <v>125</v>
      </c>
      <c r="F6" s="207" t="s">
        <v>2242</v>
      </c>
      <c r="G6" s="40"/>
      <c r="H6" s="298"/>
      <c r="I6" s="298"/>
      <c r="J6" s="298"/>
      <c r="K6" s="299"/>
      <c r="L6" s="299"/>
      <c r="M6" s="121" t="s">
        <v>808</v>
      </c>
      <c r="N6" s="121" t="s">
        <v>801</v>
      </c>
      <c r="O6" s="124" t="s">
        <v>809</v>
      </c>
      <c r="P6" s="121"/>
    </row>
    <row r="7" spans="1:16" s="58" customFormat="1" ht="30.75" customHeight="1">
      <c r="A7" s="206"/>
      <c r="B7" s="207" t="s">
        <v>2232</v>
      </c>
      <c r="C7" s="207" t="s">
        <v>2240</v>
      </c>
      <c r="D7" s="207" t="s">
        <v>2243</v>
      </c>
      <c r="E7" s="63" t="s">
        <v>125</v>
      </c>
      <c r="F7" s="207" t="s">
        <v>2244</v>
      </c>
      <c r="G7" s="40"/>
      <c r="H7" s="298"/>
      <c r="I7" s="298"/>
      <c r="J7" s="298"/>
      <c r="K7" s="297" t="s">
        <v>810</v>
      </c>
      <c r="L7" s="297" t="s">
        <v>811</v>
      </c>
      <c r="M7" s="121" t="s">
        <v>812</v>
      </c>
      <c r="N7" s="121" t="s">
        <v>813</v>
      </c>
      <c r="O7" s="124" t="s">
        <v>814</v>
      </c>
      <c r="P7" s="121"/>
    </row>
    <row r="8" spans="1:16" s="58" customFormat="1" ht="30.75" customHeight="1">
      <c r="A8" s="206"/>
      <c r="B8" s="207" t="s">
        <v>2232</v>
      </c>
      <c r="C8" s="207" t="s">
        <v>374</v>
      </c>
      <c r="D8" s="207" t="s">
        <v>2245</v>
      </c>
      <c r="E8" s="63" t="s">
        <v>125</v>
      </c>
      <c r="F8" s="207" t="s">
        <v>2246</v>
      </c>
      <c r="G8" s="40"/>
      <c r="H8" s="298"/>
      <c r="I8" s="298"/>
      <c r="J8" s="298"/>
      <c r="K8" s="299"/>
      <c r="L8" s="299"/>
      <c r="M8" s="121" t="s">
        <v>815</v>
      </c>
      <c r="N8" s="121" t="s">
        <v>801</v>
      </c>
      <c r="O8" s="124" t="s">
        <v>816</v>
      </c>
      <c r="P8" s="121"/>
    </row>
    <row r="9" spans="1:16" s="58" customFormat="1" ht="30.75" customHeight="1">
      <c r="A9" s="206"/>
      <c r="B9" s="207" t="s">
        <v>2232</v>
      </c>
      <c r="C9" s="207" t="s">
        <v>2240</v>
      </c>
      <c r="D9" s="207" t="s">
        <v>2247</v>
      </c>
      <c r="E9" s="63" t="s">
        <v>125</v>
      </c>
      <c r="F9" s="207" t="s">
        <v>2248</v>
      </c>
      <c r="G9" s="40"/>
      <c r="H9" s="298"/>
      <c r="I9" s="298"/>
      <c r="J9" s="298"/>
      <c r="K9" s="297" t="s">
        <v>817</v>
      </c>
      <c r="L9" s="297" t="s">
        <v>818</v>
      </c>
      <c r="M9" s="121" t="s">
        <v>819</v>
      </c>
      <c r="N9" s="121" t="s">
        <v>820</v>
      </c>
      <c r="O9" s="124" t="s">
        <v>821</v>
      </c>
      <c r="P9" s="121"/>
    </row>
    <row r="10" spans="1:16" s="58" customFormat="1" ht="30.75" customHeight="1">
      <c r="A10" s="206"/>
      <c r="B10" s="207" t="s">
        <v>2232</v>
      </c>
      <c r="C10" s="207" t="s">
        <v>374</v>
      </c>
      <c r="D10" s="207" t="s">
        <v>2249</v>
      </c>
      <c r="E10" s="63" t="s">
        <v>125</v>
      </c>
      <c r="F10" s="207" t="s">
        <v>2250</v>
      </c>
      <c r="G10" s="40"/>
      <c r="H10" s="298"/>
      <c r="I10" s="298"/>
      <c r="J10" s="298"/>
      <c r="K10" s="299"/>
      <c r="L10" s="299"/>
      <c r="M10" s="121" t="s">
        <v>822</v>
      </c>
      <c r="N10" s="121" t="s">
        <v>801</v>
      </c>
      <c r="O10" s="124" t="s">
        <v>823</v>
      </c>
      <c r="P10" s="121"/>
    </row>
    <row r="11" spans="1:16" s="58" customFormat="1" ht="30.75" customHeight="1">
      <c r="A11" s="206"/>
      <c r="B11" s="207" t="s">
        <v>2251</v>
      </c>
      <c r="C11" s="207" t="s">
        <v>2240</v>
      </c>
      <c r="D11" s="207" t="s">
        <v>2252</v>
      </c>
      <c r="E11" s="63" t="s">
        <v>125</v>
      </c>
      <c r="F11" s="207" t="s">
        <v>2253</v>
      </c>
      <c r="G11" s="40"/>
      <c r="H11" s="298"/>
      <c r="I11" s="298"/>
      <c r="J11" s="298"/>
      <c r="K11" s="297" t="s">
        <v>824</v>
      </c>
      <c r="L11" s="297" t="s">
        <v>825</v>
      </c>
      <c r="M11" s="121" t="s">
        <v>826</v>
      </c>
      <c r="N11" s="121" t="s">
        <v>827</v>
      </c>
      <c r="O11" s="124" t="s">
        <v>828</v>
      </c>
      <c r="P11" s="121"/>
    </row>
    <row r="12" spans="1:16" s="58" customFormat="1" ht="30.75" customHeight="1">
      <c r="A12" s="206"/>
      <c r="B12" s="207" t="s">
        <v>2231</v>
      </c>
      <c r="C12" s="207" t="s">
        <v>374</v>
      </c>
      <c r="D12" s="207" t="s">
        <v>2254</v>
      </c>
      <c r="E12" s="63" t="s">
        <v>2255</v>
      </c>
      <c r="F12" s="207" t="s">
        <v>2256</v>
      </c>
      <c r="G12" s="40"/>
      <c r="H12" s="299"/>
      <c r="I12" s="299"/>
      <c r="J12" s="299"/>
      <c r="K12" s="299"/>
      <c r="L12" s="299"/>
      <c r="M12" s="121" t="s">
        <v>829</v>
      </c>
      <c r="N12" s="121" t="s">
        <v>801</v>
      </c>
      <c r="O12" s="124" t="s">
        <v>830</v>
      </c>
      <c r="P12" s="121"/>
    </row>
    <row r="13" spans="1:16" s="58" customFormat="1">
      <c r="A13" s="206"/>
      <c r="B13" s="207" t="s">
        <v>2231</v>
      </c>
      <c r="C13" s="207" t="s">
        <v>374</v>
      </c>
      <c r="D13" s="207" t="s">
        <v>2257</v>
      </c>
      <c r="E13" s="63" t="s">
        <v>2258</v>
      </c>
      <c r="F13" s="207" t="s">
        <v>2259</v>
      </c>
      <c r="G13" s="40"/>
      <c r="H13" s="121" t="s">
        <v>793</v>
      </c>
      <c r="I13" s="121" t="s">
        <v>831</v>
      </c>
      <c r="J13" s="121">
        <v>13307</v>
      </c>
      <c r="K13" s="121"/>
      <c r="L13" s="121" t="s">
        <v>832</v>
      </c>
      <c r="M13" s="121" t="s">
        <v>833</v>
      </c>
      <c r="N13" s="121" t="s">
        <v>834</v>
      </c>
      <c r="O13" s="124" t="s">
        <v>835</v>
      </c>
      <c r="P13" s="121"/>
    </row>
  </sheetData>
  <mergeCells count="13">
    <mergeCell ref="H3:H12"/>
    <mergeCell ref="L9:L10"/>
    <mergeCell ref="K11:K12"/>
    <mergeCell ref="L11:L12"/>
    <mergeCell ref="I3:I12"/>
    <mergeCell ref="J3:J12"/>
    <mergeCell ref="K3:K4"/>
    <mergeCell ref="L3:L4"/>
    <mergeCell ref="K5:K6"/>
    <mergeCell ref="L5:L6"/>
    <mergeCell ref="K7:K8"/>
    <mergeCell ref="L7:L8"/>
    <mergeCell ref="K9:K10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zoomScale="85" zoomScaleNormal="85" workbookViewId="0">
      <selection activeCell="L13" sqref="A13:L26"/>
    </sheetView>
  </sheetViews>
  <sheetFormatPr defaultRowHeight="16.5"/>
  <cols>
    <col min="1" max="1" width="3.625" customWidth="1"/>
    <col min="2" max="2" width="19.125" customWidth="1"/>
    <col min="3" max="3" width="24.75" customWidth="1"/>
    <col min="4" max="4" width="31.125" bestFit="1" customWidth="1"/>
    <col min="5" max="8" width="20.375" customWidth="1"/>
    <col min="9" max="9" width="10.375" bestFit="1" customWidth="1"/>
    <col min="10" max="11" width="14.5" customWidth="1"/>
    <col min="12" max="12" width="37.5" customWidth="1"/>
    <col min="13" max="13" width="11.125" bestFit="1" customWidth="1"/>
    <col min="16" max="16" width="17.25" customWidth="1"/>
  </cols>
  <sheetData>
    <row r="1" spans="1:16" ht="20.25">
      <c r="A1" s="61" t="s">
        <v>782</v>
      </c>
      <c r="B1" s="61"/>
    </row>
    <row r="2" spans="1:16" ht="33">
      <c r="A2" s="60" t="s">
        <v>774</v>
      </c>
      <c r="B2" s="60" t="s">
        <v>2260</v>
      </c>
      <c r="C2" s="60" t="s">
        <v>1032</v>
      </c>
      <c r="D2" s="60" t="s">
        <v>1033</v>
      </c>
      <c r="E2" s="60" t="s">
        <v>1034</v>
      </c>
      <c r="F2" s="151" t="s">
        <v>1036</v>
      </c>
      <c r="G2" s="151" t="s">
        <v>1035</v>
      </c>
      <c r="H2" s="151" t="s">
        <v>1037</v>
      </c>
      <c r="I2" s="60" t="s">
        <v>775</v>
      </c>
      <c r="J2" s="60" t="s">
        <v>1038</v>
      </c>
      <c r="K2" s="60" t="s">
        <v>1039</v>
      </c>
      <c r="L2" s="60" t="s">
        <v>776</v>
      </c>
      <c r="M2" s="60" t="s">
        <v>777</v>
      </c>
      <c r="N2" s="60" t="s">
        <v>778</v>
      </c>
      <c r="O2" s="60" t="s">
        <v>369</v>
      </c>
      <c r="P2" s="60" t="s">
        <v>779</v>
      </c>
    </row>
    <row r="3" spans="1:16" s="126" customFormat="1">
      <c r="A3" s="121">
        <v>1</v>
      </c>
      <c r="B3" s="206"/>
      <c r="C3" s="121" t="s">
        <v>1041</v>
      </c>
      <c r="D3" s="121" t="s">
        <v>1040</v>
      </c>
      <c r="E3" s="121" t="s">
        <v>1042</v>
      </c>
      <c r="F3" s="121" t="s">
        <v>1043</v>
      </c>
      <c r="G3" s="150" t="s">
        <v>1044</v>
      </c>
      <c r="H3" s="150" t="s">
        <v>1045</v>
      </c>
      <c r="I3" s="121" t="s">
        <v>1046</v>
      </c>
      <c r="J3" s="150" t="s">
        <v>1047</v>
      </c>
      <c r="K3" s="150" t="s">
        <v>1048</v>
      </c>
      <c r="L3" s="121" t="s">
        <v>1049</v>
      </c>
      <c r="M3" s="121" t="s">
        <v>780</v>
      </c>
      <c r="N3" s="121" t="s">
        <v>781</v>
      </c>
      <c r="O3" s="121" t="s">
        <v>118</v>
      </c>
      <c r="P3" s="121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selection activeCell="C7" sqref="C7"/>
    </sheetView>
  </sheetViews>
  <sheetFormatPr defaultRowHeight="16.5"/>
  <cols>
    <col min="1" max="1" width="3.625" customWidth="1"/>
    <col min="2" max="2" width="18.875" bestFit="1" customWidth="1"/>
    <col min="3" max="3" width="18.875" customWidth="1"/>
    <col min="4" max="4" width="16.875" bestFit="1" customWidth="1"/>
    <col min="5" max="5" width="9.75" bestFit="1" customWidth="1"/>
    <col min="6" max="6" width="25.875" customWidth="1"/>
    <col min="7" max="7" width="15.625" bestFit="1" customWidth="1"/>
    <col min="8" max="8" width="12.125" customWidth="1"/>
    <col min="9" max="9" width="14.375" customWidth="1"/>
    <col min="10" max="10" width="30.875" customWidth="1"/>
    <col min="11" max="13" width="14.875" bestFit="1" customWidth="1"/>
  </cols>
  <sheetData>
    <row r="1" spans="1:13" ht="20.25">
      <c r="A1" s="61" t="s">
        <v>1050</v>
      </c>
      <c r="B1" s="61"/>
      <c r="C1" s="61"/>
      <c r="D1" s="61"/>
      <c r="M1" s="216" t="s">
        <v>2343</v>
      </c>
    </row>
    <row r="2" spans="1:13" ht="33">
      <c r="A2" s="60" t="s">
        <v>894</v>
      </c>
      <c r="B2" s="60" t="s">
        <v>895</v>
      </c>
      <c r="C2" s="60" t="s">
        <v>896</v>
      </c>
      <c r="D2" s="60" t="s">
        <v>897</v>
      </c>
      <c r="E2" s="60" t="s">
        <v>859</v>
      </c>
      <c r="F2" s="60" t="s">
        <v>898</v>
      </c>
      <c r="G2" s="211" t="s">
        <v>2344</v>
      </c>
      <c r="H2" s="60" t="s">
        <v>899</v>
      </c>
      <c r="I2" s="60" t="s">
        <v>862</v>
      </c>
      <c r="J2" s="60" t="s">
        <v>900</v>
      </c>
      <c r="K2" s="60" t="s">
        <v>901</v>
      </c>
      <c r="L2" s="60" t="s">
        <v>902</v>
      </c>
      <c r="M2" s="60" t="s">
        <v>345</v>
      </c>
    </row>
    <row r="3" spans="1:13" s="126" customFormat="1">
      <c r="A3" s="133">
        <v>1</v>
      </c>
      <c r="B3" s="209" t="s">
        <v>2261</v>
      </c>
      <c r="C3" s="209" t="s">
        <v>903</v>
      </c>
      <c r="D3" s="133"/>
      <c r="E3" s="133" t="s">
        <v>869</v>
      </c>
      <c r="F3" s="209" t="s">
        <v>2139</v>
      </c>
      <c r="G3" s="133" t="s">
        <v>904</v>
      </c>
      <c r="H3" s="133">
        <v>0</v>
      </c>
      <c r="I3" s="129" t="s">
        <v>905</v>
      </c>
      <c r="J3" s="133" t="s">
        <v>906</v>
      </c>
      <c r="K3" s="133" t="s">
        <v>907</v>
      </c>
      <c r="L3" s="133" t="s">
        <v>908</v>
      </c>
      <c r="M3" s="133"/>
    </row>
    <row r="4" spans="1:13">
      <c r="A4" s="209">
        <v>2</v>
      </c>
      <c r="B4" s="209" t="s">
        <v>2262</v>
      </c>
      <c r="C4" s="209" t="s">
        <v>2313</v>
      </c>
      <c r="D4" s="209"/>
      <c r="E4" s="209" t="s">
        <v>869</v>
      </c>
      <c r="F4" s="209" t="s">
        <v>2140</v>
      </c>
      <c r="G4" s="209" t="s">
        <v>871</v>
      </c>
      <c r="H4" s="209">
        <v>0</v>
      </c>
      <c r="I4" s="129" t="s">
        <v>872</v>
      </c>
      <c r="J4" s="209" t="s">
        <v>906</v>
      </c>
      <c r="K4" s="209" t="s">
        <v>907</v>
      </c>
      <c r="L4" s="209" t="s">
        <v>908</v>
      </c>
      <c r="M4" s="209"/>
    </row>
    <row r="5" spans="1:13">
      <c r="A5" s="209">
        <v>3</v>
      </c>
      <c r="B5" s="209" t="s">
        <v>2263</v>
      </c>
      <c r="C5" s="209" t="s">
        <v>2311</v>
      </c>
      <c r="D5" s="209"/>
      <c r="E5" s="209" t="s">
        <v>869</v>
      </c>
      <c r="F5" s="209" t="s">
        <v>2141</v>
      </c>
      <c r="G5" s="209" t="s">
        <v>871</v>
      </c>
      <c r="H5" s="209">
        <v>0</v>
      </c>
      <c r="I5" s="129" t="s">
        <v>872</v>
      </c>
      <c r="J5" s="209" t="s">
        <v>906</v>
      </c>
      <c r="K5" s="209" t="s">
        <v>907</v>
      </c>
      <c r="L5" s="209" t="s">
        <v>908</v>
      </c>
      <c r="M5" s="209"/>
    </row>
    <row r="6" spans="1:13">
      <c r="A6" s="209">
        <v>4</v>
      </c>
      <c r="B6" s="209" t="s">
        <v>2264</v>
      </c>
      <c r="C6" s="209" t="s">
        <v>2312</v>
      </c>
      <c r="D6" s="209"/>
      <c r="E6" s="209" t="s">
        <v>869</v>
      </c>
      <c r="F6" s="209" t="s">
        <v>2142</v>
      </c>
      <c r="G6" s="209" t="s">
        <v>871</v>
      </c>
      <c r="H6" s="209">
        <v>0</v>
      </c>
      <c r="I6" s="129" t="s">
        <v>872</v>
      </c>
      <c r="J6" s="209" t="s">
        <v>906</v>
      </c>
      <c r="K6" s="209" t="s">
        <v>907</v>
      </c>
      <c r="L6" s="209" t="s">
        <v>908</v>
      </c>
      <c r="M6" s="209"/>
    </row>
    <row r="7" spans="1:13">
      <c r="A7" s="209">
        <v>5</v>
      </c>
      <c r="B7" s="209" t="s">
        <v>2265</v>
      </c>
      <c r="C7" s="209" t="s">
        <v>2314</v>
      </c>
      <c r="D7" s="209"/>
      <c r="E7" s="209" t="s">
        <v>869</v>
      </c>
      <c r="F7" s="209" t="s">
        <v>2143</v>
      </c>
      <c r="G7" s="209" t="s">
        <v>871</v>
      </c>
      <c r="H7" s="209">
        <v>0</v>
      </c>
      <c r="I7" s="129" t="s">
        <v>872</v>
      </c>
      <c r="J7" s="209" t="s">
        <v>906</v>
      </c>
      <c r="K7" s="209" t="s">
        <v>907</v>
      </c>
      <c r="L7" s="209" t="s">
        <v>908</v>
      </c>
      <c r="M7" s="209"/>
    </row>
    <row r="8" spans="1:13">
      <c r="A8" s="209">
        <v>6</v>
      </c>
      <c r="B8" s="209" t="s">
        <v>2266</v>
      </c>
      <c r="C8" s="209" t="s">
        <v>903</v>
      </c>
      <c r="D8" s="209"/>
      <c r="E8" s="209" t="s">
        <v>869</v>
      </c>
      <c r="F8" s="209" t="s">
        <v>2145</v>
      </c>
      <c r="G8" s="209" t="s">
        <v>871</v>
      </c>
      <c r="H8" s="209">
        <v>0</v>
      </c>
      <c r="I8" s="129" t="s">
        <v>872</v>
      </c>
      <c r="J8" s="209" t="s">
        <v>906</v>
      </c>
      <c r="K8" s="209" t="s">
        <v>907</v>
      </c>
      <c r="L8" s="209" t="s">
        <v>908</v>
      </c>
      <c r="M8" s="209"/>
    </row>
    <row r="9" spans="1:13">
      <c r="A9" s="209">
        <v>7</v>
      </c>
      <c r="B9" s="209" t="s">
        <v>2267</v>
      </c>
      <c r="C9" s="209" t="s">
        <v>2313</v>
      </c>
      <c r="D9" s="209"/>
      <c r="E9" s="209" t="s">
        <v>869</v>
      </c>
      <c r="F9" s="209" t="s">
        <v>2146</v>
      </c>
      <c r="G9" s="209" t="s">
        <v>871</v>
      </c>
      <c r="H9" s="209">
        <v>0</v>
      </c>
      <c r="I9" s="129" t="s">
        <v>872</v>
      </c>
      <c r="J9" s="209" t="s">
        <v>906</v>
      </c>
      <c r="K9" s="209" t="s">
        <v>907</v>
      </c>
      <c r="L9" s="209" t="s">
        <v>908</v>
      </c>
      <c r="M9" s="209"/>
    </row>
    <row r="10" spans="1:13">
      <c r="A10" s="209">
        <v>8</v>
      </c>
      <c r="B10" s="209" t="s">
        <v>2268</v>
      </c>
      <c r="C10" s="209" t="s">
        <v>2311</v>
      </c>
      <c r="D10" s="209"/>
      <c r="E10" s="209" t="s">
        <v>869</v>
      </c>
      <c r="F10" s="209" t="s">
        <v>2147</v>
      </c>
      <c r="G10" s="209" t="s">
        <v>871</v>
      </c>
      <c r="H10" s="209">
        <v>0</v>
      </c>
      <c r="I10" s="129" t="s">
        <v>872</v>
      </c>
      <c r="J10" s="209" t="s">
        <v>906</v>
      </c>
      <c r="K10" s="209" t="s">
        <v>907</v>
      </c>
      <c r="L10" s="209" t="s">
        <v>908</v>
      </c>
      <c r="M10" s="209"/>
    </row>
    <row r="11" spans="1:13">
      <c r="A11" s="209">
        <v>9</v>
      </c>
      <c r="B11" s="209" t="s">
        <v>2269</v>
      </c>
      <c r="C11" s="209" t="s">
        <v>2312</v>
      </c>
      <c r="D11" s="209"/>
      <c r="E11" s="209" t="s">
        <v>869</v>
      </c>
      <c r="F11" s="209" t="s">
        <v>2148</v>
      </c>
      <c r="G11" s="209" t="s">
        <v>871</v>
      </c>
      <c r="H11" s="209">
        <v>0</v>
      </c>
      <c r="I11" s="129" t="s">
        <v>872</v>
      </c>
      <c r="J11" s="209" t="s">
        <v>906</v>
      </c>
      <c r="K11" s="209" t="s">
        <v>907</v>
      </c>
      <c r="L11" s="209" t="s">
        <v>908</v>
      </c>
      <c r="M11" s="209"/>
    </row>
    <row r="12" spans="1:13">
      <c r="A12" s="209">
        <v>10</v>
      </c>
      <c r="B12" s="209" t="s">
        <v>2270</v>
      </c>
      <c r="C12" s="209" t="s">
        <v>2314</v>
      </c>
      <c r="D12" s="209"/>
      <c r="E12" s="209" t="s">
        <v>869</v>
      </c>
      <c r="F12" s="209" t="s">
        <v>2149</v>
      </c>
      <c r="G12" s="209" t="s">
        <v>871</v>
      </c>
      <c r="H12" s="209">
        <v>0</v>
      </c>
      <c r="I12" s="129" t="s">
        <v>872</v>
      </c>
      <c r="J12" s="209" t="s">
        <v>906</v>
      </c>
      <c r="K12" s="209" t="s">
        <v>907</v>
      </c>
      <c r="L12" s="209" t="s">
        <v>908</v>
      </c>
      <c r="M12" s="209"/>
    </row>
    <row r="13" spans="1:13">
      <c r="A13" s="209">
        <v>11</v>
      </c>
      <c r="B13" s="209" t="s">
        <v>2271</v>
      </c>
      <c r="C13" s="209" t="s">
        <v>903</v>
      </c>
      <c r="D13" s="209"/>
      <c r="E13" s="209" t="s">
        <v>869</v>
      </c>
      <c r="F13" s="209" t="s">
        <v>2095</v>
      </c>
      <c r="G13" s="209" t="s">
        <v>871</v>
      </c>
      <c r="H13" s="209">
        <v>0</v>
      </c>
      <c r="I13" s="129" t="s">
        <v>872</v>
      </c>
      <c r="J13" s="209" t="s">
        <v>906</v>
      </c>
      <c r="K13" s="209" t="s">
        <v>907</v>
      </c>
      <c r="L13" s="209" t="s">
        <v>908</v>
      </c>
      <c r="M13" s="209"/>
    </row>
    <row r="14" spans="1:13">
      <c r="A14" s="209">
        <v>12</v>
      </c>
      <c r="B14" s="209" t="s">
        <v>2272</v>
      </c>
      <c r="C14" s="209" t="s">
        <v>2313</v>
      </c>
      <c r="D14" s="209"/>
      <c r="E14" s="209" t="s">
        <v>869</v>
      </c>
      <c r="F14" s="209" t="s">
        <v>2150</v>
      </c>
      <c r="G14" s="209" t="s">
        <v>871</v>
      </c>
      <c r="H14" s="209">
        <v>0</v>
      </c>
      <c r="I14" s="129" t="s">
        <v>872</v>
      </c>
      <c r="J14" s="209" t="s">
        <v>906</v>
      </c>
      <c r="K14" s="209" t="s">
        <v>907</v>
      </c>
      <c r="L14" s="209" t="s">
        <v>908</v>
      </c>
      <c r="M14" s="209"/>
    </row>
    <row r="15" spans="1:13">
      <c r="A15" s="209">
        <v>13</v>
      </c>
      <c r="B15" s="209" t="s">
        <v>2273</v>
      </c>
      <c r="C15" s="209" t="s">
        <v>2311</v>
      </c>
      <c r="D15" s="209"/>
      <c r="E15" s="209" t="s">
        <v>869</v>
      </c>
      <c r="F15" s="209" t="s">
        <v>2151</v>
      </c>
      <c r="G15" s="209" t="s">
        <v>871</v>
      </c>
      <c r="H15" s="209">
        <v>0</v>
      </c>
      <c r="I15" s="129" t="s">
        <v>872</v>
      </c>
      <c r="J15" s="209" t="s">
        <v>906</v>
      </c>
      <c r="K15" s="209" t="s">
        <v>907</v>
      </c>
      <c r="L15" s="209" t="s">
        <v>908</v>
      </c>
      <c r="M15" s="209"/>
    </row>
    <row r="16" spans="1:13">
      <c r="A16" s="209">
        <v>14</v>
      </c>
      <c r="B16" s="209" t="s">
        <v>2274</v>
      </c>
      <c r="C16" s="209" t="s">
        <v>2312</v>
      </c>
      <c r="D16" s="209"/>
      <c r="E16" s="209" t="s">
        <v>869</v>
      </c>
      <c r="F16" s="209" t="s">
        <v>2152</v>
      </c>
      <c r="G16" s="209" t="s">
        <v>871</v>
      </c>
      <c r="H16" s="209">
        <v>0</v>
      </c>
      <c r="I16" s="129" t="s">
        <v>872</v>
      </c>
      <c r="J16" s="209" t="s">
        <v>906</v>
      </c>
      <c r="K16" s="209" t="s">
        <v>907</v>
      </c>
      <c r="L16" s="209" t="s">
        <v>908</v>
      </c>
      <c r="M16" s="209"/>
    </row>
    <row r="17" spans="1:13">
      <c r="A17" s="209">
        <v>15</v>
      </c>
      <c r="B17" s="209" t="s">
        <v>2275</v>
      </c>
      <c r="C17" s="209" t="s">
        <v>2314</v>
      </c>
      <c r="D17" s="209"/>
      <c r="E17" s="209" t="s">
        <v>869</v>
      </c>
      <c r="F17" s="209" t="s">
        <v>2153</v>
      </c>
      <c r="G17" s="209" t="s">
        <v>871</v>
      </c>
      <c r="H17" s="209">
        <v>0</v>
      </c>
      <c r="I17" s="129" t="s">
        <v>872</v>
      </c>
      <c r="J17" s="209" t="s">
        <v>906</v>
      </c>
      <c r="K17" s="209" t="s">
        <v>907</v>
      </c>
      <c r="L17" s="209" t="s">
        <v>908</v>
      </c>
      <c r="M17" s="209"/>
    </row>
    <row r="18" spans="1:13">
      <c r="A18" s="209">
        <v>16</v>
      </c>
      <c r="B18" s="209" t="s">
        <v>2276</v>
      </c>
      <c r="C18" s="209" t="s">
        <v>903</v>
      </c>
      <c r="D18" s="209"/>
      <c r="E18" s="209" t="s">
        <v>869</v>
      </c>
      <c r="F18" s="209" t="s">
        <v>2121</v>
      </c>
      <c r="G18" s="209" t="s">
        <v>871</v>
      </c>
      <c r="H18" s="209">
        <v>0</v>
      </c>
      <c r="I18" s="129" t="s">
        <v>872</v>
      </c>
      <c r="J18" s="209" t="s">
        <v>906</v>
      </c>
      <c r="K18" s="209" t="s">
        <v>907</v>
      </c>
      <c r="L18" s="209" t="s">
        <v>908</v>
      </c>
      <c r="M18" s="209"/>
    </row>
    <row r="19" spans="1:13">
      <c r="A19" s="209">
        <v>17</v>
      </c>
      <c r="B19" s="209" t="s">
        <v>2277</v>
      </c>
      <c r="C19" s="209" t="s">
        <v>2313</v>
      </c>
      <c r="D19" s="209"/>
      <c r="E19" s="209" t="s">
        <v>869</v>
      </c>
      <c r="F19" s="209" t="s">
        <v>2122</v>
      </c>
      <c r="G19" s="209" t="s">
        <v>871</v>
      </c>
      <c r="H19" s="209">
        <v>0</v>
      </c>
      <c r="I19" s="129" t="s">
        <v>872</v>
      </c>
      <c r="J19" s="209" t="s">
        <v>906</v>
      </c>
      <c r="K19" s="209" t="s">
        <v>907</v>
      </c>
      <c r="L19" s="209" t="s">
        <v>908</v>
      </c>
      <c r="M19" s="209"/>
    </row>
    <row r="20" spans="1:13">
      <c r="A20" s="209">
        <v>18</v>
      </c>
      <c r="B20" s="209" t="s">
        <v>2278</v>
      </c>
      <c r="C20" s="209" t="s">
        <v>2311</v>
      </c>
      <c r="D20" s="209"/>
      <c r="E20" s="209" t="s">
        <v>869</v>
      </c>
      <c r="F20" s="209" t="s">
        <v>2123</v>
      </c>
      <c r="G20" s="209" t="s">
        <v>871</v>
      </c>
      <c r="H20" s="209">
        <v>0</v>
      </c>
      <c r="I20" s="129" t="s">
        <v>872</v>
      </c>
      <c r="J20" s="209" t="s">
        <v>906</v>
      </c>
      <c r="K20" s="209" t="s">
        <v>907</v>
      </c>
      <c r="L20" s="209" t="s">
        <v>908</v>
      </c>
      <c r="M20" s="209"/>
    </row>
    <row r="21" spans="1:13">
      <c r="A21" s="209">
        <v>19</v>
      </c>
      <c r="B21" s="209" t="s">
        <v>2279</v>
      </c>
      <c r="C21" s="209" t="s">
        <v>2312</v>
      </c>
      <c r="D21" s="209"/>
      <c r="E21" s="209" t="s">
        <v>869</v>
      </c>
      <c r="F21" s="209" t="s">
        <v>2124</v>
      </c>
      <c r="G21" s="209" t="s">
        <v>871</v>
      </c>
      <c r="H21" s="209">
        <v>0</v>
      </c>
      <c r="I21" s="129" t="s">
        <v>872</v>
      </c>
      <c r="J21" s="209" t="s">
        <v>906</v>
      </c>
      <c r="K21" s="209" t="s">
        <v>907</v>
      </c>
      <c r="L21" s="209" t="s">
        <v>908</v>
      </c>
      <c r="M21" s="209"/>
    </row>
    <row r="22" spans="1:13">
      <c r="A22" s="209">
        <v>20</v>
      </c>
      <c r="B22" s="209" t="s">
        <v>2280</v>
      </c>
      <c r="C22" s="209" t="s">
        <v>2314</v>
      </c>
      <c r="D22" s="209"/>
      <c r="E22" s="209" t="s">
        <v>869</v>
      </c>
      <c r="F22" s="209" t="s">
        <v>2125</v>
      </c>
      <c r="G22" s="209" t="s">
        <v>871</v>
      </c>
      <c r="H22" s="209">
        <v>0</v>
      </c>
      <c r="I22" s="129" t="s">
        <v>872</v>
      </c>
      <c r="J22" s="209" t="s">
        <v>906</v>
      </c>
      <c r="K22" s="209" t="s">
        <v>907</v>
      </c>
      <c r="L22" s="209" t="s">
        <v>908</v>
      </c>
      <c r="M22" s="209"/>
    </row>
    <row r="23" spans="1:13">
      <c r="A23" s="209">
        <v>21</v>
      </c>
      <c r="B23" s="209" t="s">
        <v>2281</v>
      </c>
      <c r="C23" s="209" t="s">
        <v>903</v>
      </c>
      <c r="D23" s="209"/>
      <c r="E23" s="209" t="s">
        <v>869</v>
      </c>
      <c r="F23" s="209" t="s">
        <v>2127</v>
      </c>
      <c r="G23" s="209" t="s">
        <v>871</v>
      </c>
      <c r="H23" s="209">
        <v>0</v>
      </c>
      <c r="I23" s="129" t="s">
        <v>872</v>
      </c>
      <c r="J23" s="209" t="s">
        <v>906</v>
      </c>
      <c r="K23" s="209" t="s">
        <v>907</v>
      </c>
      <c r="L23" s="209" t="s">
        <v>908</v>
      </c>
      <c r="M23" s="209"/>
    </row>
    <row r="24" spans="1:13">
      <c r="A24" s="209">
        <v>22</v>
      </c>
      <c r="B24" s="209" t="s">
        <v>2282</v>
      </c>
      <c r="C24" s="209" t="s">
        <v>2313</v>
      </c>
      <c r="D24" s="209"/>
      <c r="E24" s="209" t="s">
        <v>869</v>
      </c>
      <c r="F24" s="209" t="s">
        <v>2128</v>
      </c>
      <c r="G24" s="209" t="s">
        <v>871</v>
      </c>
      <c r="H24" s="209">
        <v>0</v>
      </c>
      <c r="I24" s="129" t="s">
        <v>872</v>
      </c>
      <c r="J24" s="209" t="s">
        <v>906</v>
      </c>
      <c r="K24" s="209" t="s">
        <v>907</v>
      </c>
      <c r="L24" s="209" t="s">
        <v>908</v>
      </c>
      <c r="M24" s="209"/>
    </row>
    <row r="25" spans="1:13">
      <c r="A25" s="209">
        <v>23</v>
      </c>
      <c r="B25" s="209" t="s">
        <v>2283</v>
      </c>
      <c r="C25" s="209" t="s">
        <v>2311</v>
      </c>
      <c r="D25" s="209"/>
      <c r="E25" s="209" t="s">
        <v>869</v>
      </c>
      <c r="F25" s="209" t="s">
        <v>2129</v>
      </c>
      <c r="G25" s="209" t="s">
        <v>871</v>
      </c>
      <c r="H25" s="209">
        <v>0</v>
      </c>
      <c r="I25" s="129" t="s">
        <v>872</v>
      </c>
      <c r="J25" s="209" t="s">
        <v>906</v>
      </c>
      <c r="K25" s="209" t="s">
        <v>907</v>
      </c>
      <c r="L25" s="209" t="s">
        <v>908</v>
      </c>
      <c r="M25" s="209"/>
    </row>
    <row r="26" spans="1:13">
      <c r="A26" s="209">
        <v>24</v>
      </c>
      <c r="B26" s="209" t="s">
        <v>2284</v>
      </c>
      <c r="C26" s="209" t="s">
        <v>2312</v>
      </c>
      <c r="D26" s="209"/>
      <c r="E26" s="209" t="s">
        <v>869</v>
      </c>
      <c r="F26" s="209" t="s">
        <v>2130</v>
      </c>
      <c r="G26" s="209" t="s">
        <v>871</v>
      </c>
      <c r="H26" s="209">
        <v>0</v>
      </c>
      <c r="I26" s="129" t="s">
        <v>872</v>
      </c>
      <c r="J26" s="209" t="s">
        <v>906</v>
      </c>
      <c r="K26" s="209" t="s">
        <v>907</v>
      </c>
      <c r="L26" s="209" t="s">
        <v>908</v>
      </c>
      <c r="M26" s="209"/>
    </row>
    <row r="27" spans="1:13">
      <c r="A27" s="209">
        <v>25</v>
      </c>
      <c r="B27" s="209" t="s">
        <v>2285</v>
      </c>
      <c r="C27" s="209" t="s">
        <v>2314</v>
      </c>
      <c r="D27" s="209"/>
      <c r="E27" s="209" t="s">
        <v>869</v>
      </c>
      <c r="F27" s="209" t="s">
        <v>2131</v>
      </c>
      <c r="G27" s="209" t="s">
        <v>871</v>
      </c>
      <c r="H27" s="209">
        <v>0</v>
      </c>
      <c r="I27" s="129" t="s">
        <v>872</v>
      </c>
      <c r="J27" s="209" t="s">
        <v>906</v>
      </c>
      <c r="K27" s="209" t="s">
        <v>907</v>
      </c>
      <c r="L27" s="209" t="s">
        <v>908</v>
      </c>
      <c r="M27" s="209"/>
    </row>
    <row r="28" spans="1:13">
      <c r="A28" s="209">
        <v>26</v>
      </c>
      <c r="B28" s="209" t="s">
        <v>2286</v>
      </c>
      <c r="C28" s="209" t="s">
        <v>903</v>
      </c>
      <c r="D28" s="209"/>
      <c r="E28" s="209" t="s">
        <v>869</v>
      </c>
      <c r="F28" s="209" t="s">
        <v>2110</v>
      </c>
      <c r="G28" s="209" t="s">
        <v>871</v>
      </c>
      <c r="H28" s="209">
        <v>0</v>
      </c>
      <c r="I28" s="129" t="s">
        <v>872</v>
      </c>
      <c r="J28" s="209" t="s">
        <v>906</v>
      </c>
      <c r="K28" s="209" t="s">
        <v>907</v>
      </c>
      <c r="L28" s="209" t="s">
        <v>908</v>
      </c>
      <c r="M28" s="209"/>
    </row>
    <row r="29" spans="1:13">
      <c r="A29" s="209">
        <v>27</v>
      </c>
      <c r="B29" s="209" t="s">
        <v>2287</v>
      </c>
      <c r="C29" s="209" t="s">
        <v>2313</v>
      </c>
      <c r="D29" s="209"/>
      <c r="E29" s="209" t="s">
        <v>869</v>
      </c>
      <c r="F29" s="209" t="s">
        <v>2111</v>
      </c>
      <c r="G29" s="209" t="s">
        <v>871</v>
      </c>
      <c r="H29" s="209">
        <v>0</v>
      </c>
      <c r="I29" s="129" t="s">
        <v>872</v>
      </c>
      <c r="J29" s="209" t="s">
        <v>906</v>
      </c>
      <c r="K29" s="209" t="s">
        <v>907</v>
      </c>
      <c r="L29" s="209" t="s">
        <v>908</v>
      </c>
      <c r="M29" s="209"/>
    </row>
    <row r="30" spans="1:13">
      <c r="A30" s="209">
        <v>28</v>
      </c>
      <c r="B30" s="209" t="s">
        <v>2288</v>
      </c>
      <c r="C30" s="209" t="s">
        <v>2311</v>
      </c>
      <c r="D30" s="209"/>
      <c r="E30" s="209" t="s">
        <v>869</v>
      </c>
      <c r="F30" s="209" t="s">
        <v>2112</v>
      </c>
      <c r="G30" s="209" t="s">
        <v>871</v>
      </c>
      <c r="H30" s="209">
        <v>0</v>
      </c>
      <c r="I30" s="129" t="s">
        <v>872</v>
      </c>
      <c r="J30" s="209" t="s">
        <v>906</v>
      </c>
      <c r="K30" s="209" t="s">
        <v>907</v>
      </c>
      <c r="L30" s="209" t="s">
        <v>908</v>
      </c>
      <c r="M30" s="209"/>
    </row>
    <row r="31" spans="1:13">
      <c r="A31" s="209">
        <v>29</v>
      </c>
      <c r="B31" s="209" t="s">
        <v>2289</v>
      </c>
      <c r="C31" s="209" t="s">
        <v>2312</v>
      </c>
      <c r="D31" s="209"/>
      <c r="E31" s="209" t="s">
        <v>869</v>
      </c>
      <c r="F31" s="209" t="s">
        <v>2113</v>
      </c>
      <c r="G31" s="209" t="s">
        <v>871</v>
      </c>
      <c r="H31" s="209">
        <v>0</v>
      </c>
      <c r="I31" s="129" t="s">
        <v>872</v>
      </c>
      <c r="J31" s="209" t="s">
        <v>906</v>
      </c>
      <c r="K31" s="209" t="s">
        <v>907</v>
      </c>
      <c r="L31" s="209" t="s">
        <v>908</v>
      </c>
      <c r="M31" s="209"/>
    </row>
    <row r="32" spans="1:13">
      <c r="A32" s="209">
        <v>30</v>
      </c>
      <c r="B32" s="209" t="s">
        <v>2290</v>
      </c>
      <c r="C32" s="209" t="s">
        <v>2314</v>
      </c>
      <c r="D32" s="209"/>
      <c r="E32" s="209" t="s">
        <v>869</v>
      </c>
      <c r="F32" s="209" t="s">
        <v>2114</v>
      </c>
      <c r="G32" s="209" t="s">
        <v>871</v>
      </c>
      <c r="H32" s="209">
        <v>0</v>
      </c>
      <c r="I32" s="129" t="s">
        <v>872</v>
      </c>
      <c r="J32" s="209" t="s">
        <v>906</v>
      </c>
      <c r="K32" s="209" t="s">
        <v>907</v>
      </c>
      <c r="L32" s="209" t="s">
        <v>908</v>
      </c>
      <c r="M32" s="209"/>
    </row>
    <row r="33" spans="1:13">
      <c r="A33" s="209">
        <v>31</v>
      </c>
      <c r="B33" s="209" t="s">
        <v>2291</v>
      </c>
      <c r="C33" s="209" t="s">
        <v>903</v>
      </c>
      <c r="D33" s="209"/>
      <c r="E33" s="209" t="s">
        <v>869</v>
      </c>
      <c r="F33" s="209" t="s">
        <v>2102</v>
      </c>
      <c r="G33" s="209" t="s">
        <v>871</v>
      </c>
      <c r="H33" s="209">
        <v>0</v>
      </c>
      <c r="I33" s="129" t="s">
        <v>872</v>
      </c>
      <c r="J33" s="209" t="s">
        <v>906</v>
      </c>
      <c r="K33" s="209" t="s">
        <v>907</v>
      </c>
      <c r="L33" s="209" t="s">
        <v>908</v>
      </c>
      <c r="M33" s="209"/>
    </row>
    <row r="34" spans="1:13">
      <c r="A34" s="209">
        <v>32</v>
      </c>
      <c r="B34" s="209" t="s">
        <v>2292</v>
      </c>
      <c r="C34" s="209" t="s">
        <v>2313</v>
      </c>
      <c r="D34" s="209"/>
      <c r="E34" s="209" t="s">
        <v>869</v>
      </c>
      <c r="F34" s="209" t="s">
        <v>2154</v>
      </c>
      <c r="G34" s="209" t="s">
        <v>871</v>
      </c>
      <c r="H34" s="209">
        <v>0</v>
      </c>
      <c r="I34" s="129" t="s">
        <v>872</v>
      </c>
      <c r="J34" s="209" t="s">
        <v>906</v>
      </c>
      <c r="K34" s="209" t="s">
        <v>907</v>
      </c>
      <c r="L34" s="209" t="s">
        <v>908</v>
      </c>
      <c r="M34" s="209"/>
    </row>
    <row r="35" spans="1:13">
      <c r="A35" s="209">
        <v>33</v>
      </c>
      <c r="B35" s="209" t="s">
        <v>2293</v>
      </c>
      <c r="C35" s="209" t="s">
        <v>2311</v>
      </c>
      <c r="D35" s="209"/>
      <c r="E35" s="209" t="s">
        <v>869</v>
      </c>
      <c r="F35" s="209" t="s">
        <v>2155</v>
      </c>
      <c r="G35" s="209" t="s">
        <v>871</v>
      </c>
      <c r="H35" s="209">
        <v>0</v>
      </c>
      <c r="I35" s="129" t="s">
        <v>872</v>
      </c>
      <c r="J35" s="209" t="s">
        <v>906</v>
      </c>
      <c r="K35" s="209" t="s">
        <v>907</v>
      </c>
      <c r="L35" s="209" t="s">
        <v>908</v>
      </c>
      <c r="M35" s="209"/>
    </row>
    <row r="36" spans="1:13">
      <c r="A36" s="209">
        <v>34</v>
      </c>
      <c r="B36" s="209" t="s">
        <v>2294</v>
      </c>
      <c r="C36" s="209" t="s">
        <v>2312</v>
      </c>
      <c r="D36" s="209"/>
      <c r="E36" s="209" t="s">
        <v>869</v>
      </c>
      <c r="F36" s="209" t="s">
        <v>2156</v>
      </c>
      <c r="G36" s="209" t="s">
        <v>871</v>
      </c>
      <c r="H36" s="209">
        <v>0</v>
      </c>
      <c r="I36" s="129" t="s">
        <v>872</v>
      </c>
      <c r="J36" s="209" t="s">
        <v>906</v>
      </c>
      <c r="K36" s="209" t="s">
        <v>907</v>
      </c>
      <c r="L36" s="209" t="s">
        <v>908</v>
      </c>
      <c r="M36" s="209"/>
    </row>
    <row r="37" spans="1:13">
      <c r="A37" s="209">
        <v>35</v>
      </c>
      <c r="B37" s="209" t="s">
        <v>2295</v>
      </c>
      <c r="C37" s="209" t="s">
        <v>2314</v>
      </c>
      <c r="D37" s="209"/>
      <c r="E37" s="209" t="s">
        <v>869</v>
      </c>
      <c r="F37" s="209" t="s">
        <v>2157</v>
      </c>
      <c r="G37" s="209" t="s">
        <v>871</v>
      </c>
      <c r="H37" s="209">
        <v>0</v>
      </c>
      <c r="I37" s="129" t="s">
        <v>872</v>
      </c>
      <c r="J37" s="209" t="s">
        <v>906</v>
      </c>
      <c r="K37" s="209" t="s">
        <v>907</v>
      </c>
      <c r="L37" s="209" t="s">
        <v>908</v>
      </c>
      <c r="M37" s="209"/>
    </row>
    <row r="38" spans="1:13">
      <c r="A38" s="209">
        <v>36</v>
      </c>
      <c r="B38" s="209" t="s">
        <v>2296</v>
      </c>
      <c r="C38" s="209" t="s">
        <v>903</v>
      </c>
      <c r="D38" s="209"/>
      <c r="E38" s="209" t="s">
        <v>869</v>
      </c>
      <c r="F38" s="209" t="s">
        <v>2159</v>
      </c>
      <c r="G38" s="209" t="s">
        <v>871</v>
      </c>
      <c r="H38" s="209">
        <v>0</v>
      </c>
      <c r="I38" s="129" t="s">
        <v>872</v>
      </c>
      <c r="J38" s="209" t="s">
        <v>906</v>
      </c>
      <c r="K38" s="209" t="s">
        <v>907</v>
      </c>
      <c r="L38" s="209" t="s">
        <v>908</v>
      </c>
      <c r="M38" s="209"/>
    </row>
    <row r="39" spans="1:13">
      <c r="A39" s="209">
        <v>37</v>
      </c>
      <c r="B39" s="209" t="s">
        <v>2297</v>
      </c>
      <c r="C39" s="209" t="s">
        <v>2313</v>
      </c>
      <c r="D39" s="209"/>
      <c r="E39" s="209" t="s">
        <v>869</v>
      </c>
      <c r="F39" s="209" t="s">
        <v>2160</v>
      </c>
      <c r="G39" s="209" t="s">
        <v>871</v>
      </c>
      <c r="H39" s="209">
        <v>0</v>
      </c>
      <c r="I39" s="129" t="s">
        <v>872</v>
      </c>
      <c r="J39" s="209" t="s">
        <v>906</v>
      </c>
      <c r="K39" s="209" t="s">
        <v>907</v>
      </c>
      <c r="L39" s="209" t="s">
        <v>908</v>
      </c>
      <c r="M39" s="209"/>
    </row>
    <row r="40" spans="1:13">
      <c r="A40" s="209">
        <v>38</v>
      </c>
      <c r="B40" s="209" t="s">
        <v>2298</v>
      </c>
      <c r="C40" s="209" t="s">
        <v>2311</v>
      </c>
      <c r="D40" s="209"/>
      <c r="E40" s="209" t="s">
        <v>869</v>
      </c>
      <c r="F40" s="209" t="s">
        <v>2161</v>
      </c>
      <c r="G40" s="209" t="s">
        <v>871</v>
      </c>
      <c r="H40" s="209">
        <v>0</v>
      </c>
      <c r="I40" s="129" t="s">
        <v>872</v>
      </c>
      <c r="J40" s="209" t="s">
        <v>906</v>
      </c>
      <c r="K40" s="209" t="s">
        <v>907</v>
      </c>
      <c r="L40" s="209" t="s">
        <v>908</v>
      </c>
      <c r="M40" s="209"/>
    </row>
    <row r="41" spans="1:13">
      <c r="A41" s="209">
        <v>39</v>
      </c>
      <c r="B41" s="209" t="s">
        <v>2299</v>
      </c>
      <c r="C41" s="209" t="s">
        <v>2312</v>
      </c>
      <c r="D41" s="209"/>
      <c r="E41" s="209" t="s">
        <v>869</v>
      </c>
      <c r="F41" s="209" t="s">
        <v>2162</v>
      </c>
      <c r="G41" s="209" t="s">
        <v>871</v>
      </c>
      <c r="H41" s="209">
        <v>0</v>
      </c>
      <c r="I41" s="129" t="s">
        <v>872</v>
      </c>
      <c r="J41" s="209" t="s">
        <v>906</v>
      </c>
      <c r="K41" s="209" t="s">
        <v>907</v>
      </c>
      <c r="L41" s="209" t="s">
        <v>908</v>
      </c>
      <c r="M41" s="209"/>
    </row>
    <row r="42" spans="1:13">
      <c r="A42" s="209">
        <v>40</v>
      </c>
      <c r="B42" s="209" t="s">
        <v>2300</v>
      </c>
      <c r="C42" s="209" t="s">
        <v>2314</v>
      </c>
      <c r="D42" s="209"/>
      <c r="E42" s="209" t="s">
        <v>869</v>
      </c>
      <c r="F42" s="209" t="s">
        <v>2163</v>
      </c>
      <c r="G42" s="209" t="s">
        <v>871</v>
      </c>
      <c r="H42" s="209">
        <v>0</v>
      </c>
      <c r="I42" s="129" t="s">
        <v>872</v>
      </c>
      <c r="J42" s="209" t="s">
        <v>906</v>
      </c>
      <c r="K42" s="209" t="s">
        <v>907</v>
      </c>
      <c r="L42" s="209" t="s">
        <v>908</v>
      </c>
      <c r="M42" s="209"/>
    </row>
    <row r="43" spans="1:13">
      <c r="A43" s="209">
        <v>41</v>
      </c>
      <c r="B43" s="209" t="s">
        <v>2301</v>
      </c>
      <c r="C43" s="209" t="s">
        <v>903</v>
      </c>
      <c r="D43" s="209"/>
      <c r="E43" s="209" t="s">
        <v>869</v>
      </c>
      <c r="F43" s="209" t="s">
        <v>2170</v>
      </c>
      <c r="G43" s="209" t="s">
        <v>871</v>
      </c>
      <c r="H43" s="209">
        <v>0</v>
      </c>
      <c r="I43" s="129" t="s">
        <v>872</v>
      </c>
      <c r="J43" s="209" t="s">
        <v>906</v>
      </c>
      <c r="K43" s="209" t="s">
        <v>907</v>
      </c>
      <c r="L43" s="209" t="s">
        <v>908</v>
      </c>
      <c r="M43" s="209"/>
    </row>
    <row r="44" spans="1:13">
      <c r="A44" s="209">
        <v>42</v>
      </c>
      <c r="B44" s="209" t="s">
        <v>2302</v>
      </c>
      <c r="C44" s="209" t="s">
        <v>2313</v>
      </c>
      <c r="D44" s="209"/>
      <c r="E44" s="209" t="s">
        <v>869</v>
      </c>
      <c r="F44" s="209" t="s">
        <v>2171</v>
      </c>
      <c r="G44" s="209" t="s">
        <v>871</v>
      </c>
      <c r="H44" s="209">
        <v>0</v>
      </c>
      <c r="I44" s="129" t="s">
        <v>872</v>
      </c>
      <c r="J44" s="209" t="s">
        <v>906</v>
      </c>
      <c r="K44" s="209" t="s">
        <v>907</v>
      </c>
      <c r="L44" s="209" t="s">
        <v>908</v>
      </c>
      <c r="M44" s="209"/>
    </row>
    <row r="45" spans="1:13">
      <c r="A45" s="209">
        <v>43</v>
      </c>
      <c r="B45" s="209" t="s">
        <v>2303</v>
      </c>
      <c r="C45" s="209" t="s">
        <v>2311</v>
      </c>
      <c r="D45" s="209"/>
      <c r="E45" s="209" t="s">
        <v>869</v>
      </c>
      <c r="F45" s="209" t="s">
        <v>2172</v>
      </c>
      <c r="G45" s="209" t="s">
        <v>871</v>
      </c>
      <c r="H45" s="209">
        <v>0</v>
      </c>
      <c r="I45" s="129" t="s">
        <v>872</v>
      </c>
      <c r="J45" s="209" t="s">
        <v>906</v>
      </c>
      <c r="K45" s="209" t="s">
        <v>907</v>
      </c>
      <c r="L45" s="209" t="s">
        <v>908</v>
      </c>
      <c r="M45" s="209"/>
    </row>
    <row r="46" spans="1:13">
      <c r="A46" s="209">
        <v>44</v>
      </c>
      <c r="B46" s="209" t="s">
        <v>2304</v>
      </c>
      <c r="C46" s="209" t="s">
        <v>2312</v>
      </c>
      <c r="D46" s="209"/>
      <c r="E46" s="209" t="s">
        <v>869</v>
      </c>
      <c r="F46" s="209" t="s">
        <v>2173</v>
      </c>
      <c r="G46" s="209" t="s">
        <v>871</v>
      </c>
      <c r="H46" s="209">
        <v>0</v>
      </c>
      <c r="I46" s="129" t="s">
        <v>872</v>
      </c>
      <c r="J46" s="209" t="s">
        <v>906</v>
      </c>
      <c r="K46" s="209" t="s">
        <v>907</v>
      </c>
      <c r="L46" s="209" t="s">
        <v>908</v>
      </c>
      <c r="M46" s="209"/>
    </row>
    <row r="47" spans="1:13">
      <c r="A47" s="209">
        <v>45</v>
      </c>
      <c r="B47" s="209" t="s">
        <v>2305</v>
      </c>
      <c r="C47" s="209" t="s">
        <v>2314</v>
      </c>
      <c r="D47" s="209"/>
      <c r="E47" s="209" t="s">
        <v>869</v>
      </c>
      <c r="F47" s="209" t="s">
        <v>2174</v>
      </c>
      <c r="G47" s="209" t="s">
        <v>871</v>
      </c>
      <c r="H47" s="209">
        <v>0</v>
      </c>
      <c r="I47" s="129" t="s">
        <v>872</v>
      </c>
      <c r="J47" s="209" t="s">
        <v>906</v>
      </c>
      <c r="K47" s="209" t="s">
        <v>907</v>
      </c>
      <c r="L47" s="209" t="s">
        <v>908</v>
      </c>
      <c r="M47" s="209"/>
    </row>
    <row r="48" spans="1:13">
      <c r="A48" s="209">
        <v>46</v>
      </c>
      <c r="B48" s="209" t="s">
        <v>2306</v>
      </c>
      <c r="C48" s="209" t="s">
        <v>903</v>
      </c>
      <c r="D48" s="209"/>
      <c r="E48" s="209" t="s">
        <v>869</v>
      </c>
      <c r="F48" s="209" t="s">
        <v>2201</v>
      </c>
      <c r="G48" s="209" t="s">
        <v>871</v>
      </c>
      <c r="H48" s="209">
        <v>0</v>
      </c>
      <c r="I48" s="129" t="s">
        <v>872</v>
      </c>
      <c r="J48" s="209" t="s">
        <v>906</v>
      </c>
      <c r="K48" s="209" t="s">
        <v>907</v>
      </c>
      <c r="L48" s="209" t="s">
        <v>908</v>
      </c>
      <c r="M48" s="209"/>
    </row>
    <row r="49" spans="1:13">
      <c r="A49" s="209">
        <v>47</v>
      </c>
      <c r="B49" s="209" t="s">
        <v>2307</v>
      </c>
      <c r="C49" s="209" t="s">
        <v>2313</v>
      </c>
      <c r="D49" s="209"/>
      <c r="E49" s="209" t="s">
        <v>869</v>
      </c>
      <c r="F49" s="209" t="s">
        <v>2202</v>
      </c>
      <c r="G49" s="209" t="s">
        <v>871</v>
      </c>
      <c r="H49" s="209">
        <v>0</v>
      </c>
      <c r="I49" s="129" t="s">
        <v>872</v>
      </c>
      <c r="J49" s="209" t="s">
        <v>906</v>
      </c>
      <c r="K49" s="209" t="s">
        <v>907</v>
      </c>
      <c r="L49" s="209" t="s">
        <v>908</v>
      </c>
      <c r="M49" s="209"/>
    </row>
    <row r="50" spans="1:13">
      <c r="A50" s="209">
        <v>48</v>
      </c>
      <c r="B50" s="209" t="s">
        <v>2308</v>
      </c>
      <c r="C50" s="209" t="s">
        <v>2311</v>
      </c>
      <c r="D50" s="209"/>
      <c r="E50" s="209" t="s">
        <v>869</v>
      </c>
      <c r="F50" s="209" t="s">
        <v>2203</v>
      </c>
      <c r="G50" s="209" t="s">
        <v>871</v>
      </c>
      <c r="H50" s="209">
        <v>0</v>
      </c>
      <c r="I50" s="129" t="s">
        <v>872</v>
      </c>
      <c r="J50" s="209" t="s">
        <v>906</v>
      </c>
      <c r="K50" s="209" t="s">
        <v>907</v>
      </c>
      <c r="L50" s="209" t="s">
        <v>908</v>
      </c>
      <c r="M50" s="209"/>
    </row>
    <row r="51" spans="1:13">
      <c r="A51" s="209">
        <v>49</v>
      </c>
      <c r="B51" s="209" t="s">
        <v>2309</v>
      </c>
      <c r="C51" s="209" t="s">
        <v>2312</v>
      </c>
      <c r="D51" s="209"/>
      <c r="E51" s="209" t="s">
        <v>869</v>
      </c>
      <c r="F51" s="209" t="s">
        <v>2204</v>
      </c>
      <c r="G51" s="209" t="s">
        <v>871</v>
      </c>
      <c r="H51" s="209">
        <v>0</v>
      </c>
      <c r="I51" s="129" t="s">
        <v>872</v>
      </c>
      <c r="J51" s="209" t="s">
        <v>906</v>
      </c>
      <c r="K51" s="209" t="s">
        <v>907</v>
      </c>
      <c r="L51" s="209" t="s">
        <v>908</v>
      </c>
      <c r="M51" s="209"/>
    </row>
    <row r="52" spans="1:13">
      <c r="A52" s="209">
        <v>50</v>
      </c>
      <c r="B52" s="209" t="s">
        <v>2310</v>
      </c>
      <c r="C52" s="209" t="s">
        <v>2314</v>
      </c>
      <c r="D52" s="209"/>
      <c r="E52" s="209" t="s">
        <v>869</v>
      </c>
      <c r="F52" s="209" t="s">
        <v>2205</v>
      </c>
      <c r="G52" s="209" t="s">
        <v>871</v>
      </c>
      <c r="H52" s="209">
        <v>0</v>
      </c>
      <c r="I52" s="129" t="s">
        <v>872</v>
      </c>
      <c r="J52" s="209" t="s">
        <v>906</v>
      </c>
      <c r="K52" s="209" t="s">
        <v>907</v>
      </c>
      <c r="L52" s="209" t="s">
        <v>908</v>
      </c>
      <c r="M52" s="209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zoomScale="85" zoomScaleNormal="85" workbookViewId="0">
      <selection activeCell="D4" sqref="D4"/>
    </sheetView>
  </sheetViews>
  <sheetFormatPr defaultRowHeight="16.5"/>
  <cols>
    <col min="1" max="1" width="3.625" customWidth="1"/>
    <col min="2" max="2" width="19.5" customWidth="1"/>
    <col min="3" max="3" width="25.75" customWidth="1"/>
    <col min="4" max="5" width="19.5" customWidth="1"/>
    <col min="6" max="6" width="27.75" bestFit="1" customWidth="1"/>
    <col min="7" max="7" width="27.75" customWidth="1"/>
    <col min="8" max="8" width="17.5" customWidth="1"/>
    <col min="9" max="9" width="26" bestFit="1" customWidth="1"/>
    <col min="10" max="10" width="31.375" bestFit="1" customWidth="1"/>
    <col min="11" max="11" width="19.5" customWidth="1"/>
    <col min="12" max="12" width="28.75" bestFit="1" customWidth="1"/>
    <col min="13" max="13" width="9" style="127"/>
  </cols>
  <sheetData>
    <row r="1" spans="1:13" ht="20.25">
      <c r="A1" s="61" t="s">
        <v>854</v>
      </c>
      <c r="B1" s="61"/>
      <c r="C1" s="61"/>
      <c r="D1" s="61"/>
      <c r="E1" s="61"/>
      <c r="L1" s="216" t="s">
        <v>2343</v>
      </c>
    </row>
    <row r="2" spans="1:13">
      <c r="A2" s="60" t="s">
        <v>855</v>
      </c>
      <c r="B2" s="60" t="s">
        <v>856</v>
      </c>
      <c r="C2" s="60" t="s">
        <v>857</v>
      </c>
      <c r="D2" s="60" t="s">
        <v>858</v>
      </c>
      <c r="E2" s="60" t="s">
        <v>860</v>
      </c>
      <c r="F2" s="60" t="s">
        <v>2315</v>
      </c>
      <c r="G2" s="60" t="s">
        <v>861</v>
      </c>
      <c r="H2" s="60" t="s">
        <v>862</v>
      </c>
      <c r="I2" s="60" t="s">
        <v>863</v>
      </c>
      <c r="J2" s="60" t="s">
        <v>864</v>
      </c>
      <c r="K2" s="60" t="s">
        <v>865</v>
      </c>
      <c r="L2" s="60" t="s">
        <v>866</v>
      </c>
    </row>
    <row r="3" spans="1:13" s="128" customFormat="1">
      <c r="A3" s="133">
        <v>1</v>
      </c>
      <c r="B3" s="134" t="s">
        <v>867</v>
      </c>
      <c r="C3" s="134" t="s">
        <v>868</v>
      </c>
      <c r="D3" s="134" t="s">
        <v>2345</v>
      </c>
      <c r="E3" s="134" t="s">
        <v>870</v>
      </c>
      <c r="F3" s="134"/>
      <c r="G3" s="134" t="s">
        <v>871</v>
      </c>
      <c r="H3" s="134" t="s">
        <v>872</v>
      </c>
      <c r="I3" s="134" t="s">
        <v>873</v>
      </c>
      <c r="J3" s="134">
        <v>10180</v>
      </c>
      <c r="K3" s="134" t="s">
        <v>874</v>
      </c>
      <c r="L3" s="134"/>
      <c r="M3" s="125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="85" zoomScaleNormal="85" workbookViewId="0">
      <selection activeCell="C9" sqref="C9"/>
    </sheetView>
  </sheetViews>
  <sheetFormatPr defaultRowHeight="16.5"/>
  <cols>
    <col min="1" max="1" width="3.625" customWidth="1"/>
    <col min="2" max="2" width="20.875" bestFit="1" customWidth="1"/>
    <col min="3" max="3" width="15.75" customWidth="1"/>
    <col min="4" max="6" width="8.625" bestFit="1" customWidth="1"/>
    <col min="7" max="7" width="18.5" customWidth="1"/>
    <col min="8" max="8" width="30.875" customWidth="1"/>
    <col min="9" max="9" width="14.875" bestFit="1" customWidth="1"/>
  </cols>
  <sheetData>
    <row r="1" spans="1:9" ht="20.25">
      <c r="A1" s="61" t="s">
        <v>875</v>
      </c>
      <c r="B1" s="61"/>
      <c r="C1" s="61"/>
    </row>
    <row r="2" spans="1:9">
      <c r="A2" s="60" t="s">
        <v>372</v>
      </c>
      <c r="B2" s="60" t="s">
        <v>837</v>
      </c>
      <c r="C2" s="60" t="s">
        <v>876</v>
      </c>
      <c r="D2" s="60" t="s">
        <v>838</v>
      </c>
      <c r="E2" s="60" t="s">
        <v>839</v>
      </c>
      <c r="F2" s="60" t="s">
        <v>840</v>
      </c>
      <c r="G2" s="60" t="s">
        <v>841</v>
      </c>
      <c r="H2" s="60" t="s">
        <v>877</v>
      </c>
      <c r="I2" s="60" t="s">
        <v>345</v>
      </c>
    </row>
    <row r="3" spans="1:9" s="126" customFormat="1" ht="40.5">
      <c r="A3" s="133">
        <v>1</v>
      </c>
      <c r="B3" s="134" t="s">
        <v>878</v>
      </c>
      <c r="C3" s="134" t="s">
        <v>879</v>
      </c>
      <c r="D3" s="134">
        <v>1</v>
      </c>
      <c r="E3" s="134">
        <v>3</v>
      </c>
      <c r="F3" s="134">
        <v>1</v>
      </c>
      <c r="G3" s="129" t="s">
        <v>880</v>
      </c>
      <c r="H3" s="134" t="s">
        <v>881</v>
      </c>
      <c r="I3" s="130" t="s">
        <v>882</v>
      </c>
    </row>
    <row r="4" spans="1:9">
      <c r="A4" s="58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workbookViewId="0">
      <selection activeCell="K3" sqref="K3:K5"/>
    </sheetView>
  </sheetViews>
  <sheetFormatPr defaultRowHeight="16.5"/>
  <cols>
    <col min="1" max="1" width="3.625" customWidth="1"/>
    <col min="2" max="3" width="20" customWidth="1"/>
    <col min="4" max="4" width="25.375" customWidth="1"/>
    <col min="5" max="5" width="14.375" bestFit="1" customWidth="1"/>
    <col min="6" max="6" width="8.5" customWidth="1"/>
    <col min="7" max="7" width="16.375" customWidth="1"/>
    <col min="8" max="8" width="10.25" customWidth="1"/>
    <col min="9" max="9" width="30.875" customWidth="1"/>
    <col min="10" max="11" width="14.875" bestFit="1" customWidth="1"/>
  </cols>
  <sheetData>
    <row r="1" spans="1:11" ht="20.25">
      <c r="A1" s="61" t="s">
        <v>883</v>
      </c>
      <c r="D1" s="61"/>
      <c r="E1" s="61"/>
    </row>
    <row r="2" spans="1:11">
      <c r="A2" s="60" t="s">
        <v>884</v>
      </c>
      <c r="B2" s="60" t="s">
        <v>888</v>
      </c>
      <c r="C2" s="60" t="s">
        <v>889</v>
      </c>
      <c r="D2" s="60" t="s">
        <v>885</v>
      </c>
      <c r="E2" s="60" t="s">
        <v>886</v>
      </c>
      <c r="F2" s="60" t="s">
        <v>887</v>
      </c>
      <c r="G2" s="60" t="s">
        <v>890</v>
      </c>
      <c r="H2" s="60" t="s">
        <v>891</v>
      </c>
      <c r="I2" s="60" t="s">
        <v>892</v>
      </c>
      <c r="J2" s="60" t="s">
        <v>33</v>
      </c>
      <c r="K2" s="60" t="s">
        <v>370</v>
      </c>
    </row>
    <row r="3" spans="1:11" s="126" customFormat="1">
      <c r="A3" s="133">
        <v>1</v>
      </c>
      <c r="B3" s="133" t="s">
        <v>869</v>
      </c>
      <c r="C3" s="133" t="s">
        <v>2094</v>
      </c>
      <c r="D3" s="133" t="s">
        <v>2139</v>
      </c>
      <c r="E3" s="133"/>
      <c r="F3" s="133"/>
      <c r="G3" s="133" t="s">
        <v>2175</v>
      </c>
      <c r="H3" s="129" t="s">
        <v>2097</v>
      </c>
      <c r="I3" s="133"/>
      <c r="J3" s="203" t="s">
        <v>2138</v>
      </c>
      <c r="K3" s="133" t="s">
        <v>2104</v>
      </c>
    </row>
    <row r="4" spans="1:11">
      <c r="A4" s="204">
        <v>2</v>
      </c>
      <c r="B4" s="153" t="s">
        <v>869</v>
      </c>
      <c r="C4" s="153" t="s">
        <v>2094</v>
      </c>
      <c r="D4" s="153" t="s">
        <v>2140</v>
      </c>
      <c r="E4" s="153"/>
      <c r="F4" s="153"/>
      <c r="G4" s="153" t="s">
        <v>2176</v>
      </c>
      <c r="H4" s="129" t="s">
        <v>2097</v>
      </c>
      <c r="I4" s="153"/>
      <c r="J4" s="203" t="s">
        <v>2138</v>
      </c>
      <c r="K4" s="153" t="s">
        <v>2108</v>
      </c>
    </row>
    <row r="5" spans="1:11">
      <c r="A5" s="204">
        <v>3</v>
      </c>
      <c r="B5" s="153" t="s">
        <v>869</v>
      </c>
      <c r="C5" s="153" t="s">
        <v>2094</v>
      </c>
      <c r="D5" s="153" t="s">
        <v>2141</v>
      </c>
      <c r="E5" s="153"/>
      <c r="F5" s="153"/>
      <c r="G5" s="153" t="s">
        <v>2177</v>
      </c>
      <c r="H5" s="129" t="s">
        <v>2097</v>
      </c>
      <c r="I5" s="153"/>
      <c r="J5" s="203" t="s">
        <v>2138</v>
      </c>
      <c r="K5" s="153" t="s">
        <v>2105</v>
      </c>
    </row>
    <row r="6" spans="1:11">
      <c r="A6" s="204">
        <v>4</v>
      </c>
      <c r="B6" s="153" t="s">
        <v>869</v>
      </c>
      <c r="C6" s="153" t="s">
        <v>2094</v>
      </c>
      <c r="D6" s="153" t="s">
        <v>2142</v>
      </c>
      <c r="E6" s="153"/>
      <c r="F6" s="153"/>
      <c r="G6" s="153" t="s">
        <v>2178</v>
      </c>
      <c r="H6" s="129" t="s">
        <v>2097</v>
      </c>
      <c r="I6" s="153"/>
      <c r="J6" s="203" t="s">
        <v>2138</v>
      </c>
      <c r="K6" s="153" t="s">
        <v>2106</v>
      </c>
    </row>
    <row r="7" spans="1:11">
      <c r="A7" s="204">
        <v>5</v>
      </c>
      <c r="B7" s="153" t="s">
        <v>869</v>
      </c>
      <c r="C7" s="153" t="s">
        <v>2094</v>
      </c>
      <c r="D7" s="153" t="s">
        <v>2143</v>
      </c>
      <c r="E7" s="153"/>
      <c r="F7" s="153"/>
      <c r="G7" s="153" t="s">
        <v>2179</v>
      </c>
      <c r="H7" s="129" t="s">
        <v>2097</v>
      </c>
      <c r="I7" s="153"/>
      <c r="J7" s="203" t="s">
        <v>2138</v>
      </c>
      <c r="K7" s="153" t="s">
        <v>2107</v>
      </c>
    </row>
    <row r="8" spans="1:11">
      <c r="A8" s="204">
        <v>6</v>
      </c>
      <c r="B8" s="203" t="s">
        <v>869</v>
      </c>
      <c r="C8" s="203" t="s">
        <v>2094</v>
      </c>
      <c r="D8" s="203" t="s">
        <v>2145</v>
      </c>
      <c r="E8" s="203"/>
      <c r="F8" s="203"/>
      <c r="G8" s="203" t="s">
        <v>2180</v>
      </c>
      <c r="H8" s="129" t="s">
        <v>2097</v>
      </c>
      <c r="I8" s="203"/>
      <c r="J8" s="203" t="s">
        <v>2144</v>
      </c>
      <c r="K8" s="203" t="s">
        <v>2104</v>
      </c>
    </row>
    <row r="9" spans="1:11">
      <c r="A9" s="204">
        <v>7</v>
      </c>
      <c r="B9" s="203" t="s">
        <v>869</v>
      </c>
      <c r="C9" s="203" t="s">
        <v>2094</v>
      </c>
      <c r="D9" s="203" t="s">
        <v>2146</v>
      </c>
      <c r="E9" s="203"/>
      <c r="F9" s="203"/>
      <c r="G9" s="203" t="s">
        <v>2181</v>
      </c>
      <c r="H9" s="129" t="s">
        <v>2097</v>
      </c>
      <c r="I9" s="203"/>
      <c r="J9" s="203" t="s">
        <v>2144</v>
      </c>
      <c r="K9" s="203" t="s">
        <v>2108</v>
      </c>
    </row>
    <row r="10" spans="1:11">
      <c r="A10" s="204">
        <v>8</v>
      </c>
      <c r="B10" s="203" t="s">
        <v>869</v>
      </c>
      <c r="C10" s="203" t="s">
        <v>2094</v>
      </c>
      <c r="D10" s="203" t="s">
        <v>2147</v>
      </c>
      <c r="E10" s="203"/>
      <c r="F10" s="203"/>
      <c r="G10" s="203" t="s">
        <v>2182</v>
      </c>
      <c r="H10" s="129" t="s">
        <v>2097</v>
      </c>
      <c r="I10" s="203"/>
      <c r="J10" s="203" t="s">
        <v>2144</v>
      </c>
      <c r="K10" s="203" t="s">
        <v>2105</v>
      </c>
    </row>
    <row r="11" spans="1:11">
      <c r="A11" s="204">
        <v>9</v>
      </c>
      <c r="B11" s="203" t="s">
        <v>869</v>
      </c>
      <c r="C11" s="203" t="s">
        <v>2094</v>
      </c>
      <c r="D11" s="203" t="s">
        <v>2148</v>
      </c>
      <c r="E11" s="203"/>
      <c r="F11" s="203"/>
      <c r="G11" s="203" t="s">
        <v>2183</v>
      </c>
      <c r="H11" s="129" t="s">
        <v>2097</v>
      </c>
      <c r="I11" s="203"/>
      <c r="J11" s="203" t="s">
        <v>2144</v>
      </c>
      <c r="K11" s="203" t="s">
        <v>2106</v>
      </c>
    </row>
    <row r="12" spans="1:11">
      <c r="A12" s="204">
        <v>10</v>
      </c>
      <c r="B12" s="203" t="s">
        <v>869</v>
      </c>
      <c r="C12" s="203" t="s">
        <v>2094</v>
      </c>
      <c r="D12" s="203" t="s">
        <v>2149</v>
      </c>
      <c r="E12" s="203"/>
      <c r="F12" s="203"/>
      <c r="G12" s="203" t="s">
        <v>2184</v>
      </c>
      <c r="H12" s="129" t="s">
        <v>2097</v>
      </c>
      <c r="I12" s="203"/>
      <c r="J12" s="203" t="s">
        <v>2144</v>
      </c>
      <c r="K12" s="203" t="s">
        <v>2107</v>
      </c>
    </row>
    <row r="13" spans="1:11">
      <c r="A13" s="204">
        <v>11</v>
      </c>
      <c r="B13" s="203" t="s">
        <v>869</v>
      </c>
      <c r="C13" s="203" t="s">
        <v>2094</v>
      </c>
      <c r="D13" s="203" t="s">
        <v>2095</v>
      </c>
      <c r="E13" s="203"/>
      <c r="F13" s="203"/>
      <c r="G13" s="203" t="s">
        <v>2096</v>
      </c>
      <c r="H13" s="129" t="s">
        <v>2097</v>
      </c>
      <c r="I13" s="203"/>
      <c r="J13" s="203" t="s">
        <v>2103</v>
      </c>
      <c r="K13" s="203" t="s">
        <v>2104</v>
      </c>
    </row>
    <row r="14" spans="1:11">
      <c r="A14" s="204">
        <v>12</v>
      </c>
      <c r="B14" s="203" t="s">
        <v>869</v>
      </c>
      <c r="C14" s="203" t="s">
        <v>2094</v>
      </c>
      <c r="D14" s="203" t="s">
        <v>2150</v>
      </c>
      <c r="E14" s="203"/>
      <c r="F14" s="203"/>
      <c r="G14" s="203" t="s">
        <v>2098</v>
      </c>
      <c r="H14" s="129" t="s">
        <v>2097</v>
      </c>
      <c r="I14" s="203"/>
      <c r="J14" s="203" t="s">
        <v>2103</v>
      </c>
      <c r="K14" s="203" t="s">
        <v>2108</v>
      </c>
    </row>
    <row r="15" spans="1:11">
      <c r="A15" s="204">
        <v>13</v>
      </c>
      <c r="B15" s="203" t="s">
        <v>869</v>
      </c>
      <c r="C15" s="203" t="s">
        <v>2094</v>
      </c>
      <c r="D15" s="203" t="s">
        <v>2151</v>
      </c>
      <c r="E15" s="203"/>
      <c r="F15" s="203"/>
      <c r="G15" s="203" t="s">
        <v>2099</v>
      </c>
      <c r="H15" s="129" t="s">
        <v>2097</v>
      </c>
      <c r="I15" s="203"/>
      <c r="J15" s="203" t="s">
        <v>2103</v>
      </c>
      <c r="K15" s="203" t="s">
        <v>2105</v>
      </c>
    </row>
    <row r="16" spans="1:11">
      <c r="A16" s="204">
        <v>14</v>
      </c>
      <c r="B16" s="203" t="s">
        <v>869</v>
      </c>
      <c r="C16" s="203" t="s">
        <v>2094</v>
      </c>
      <c r="D16" s="203" t="s">
        <v>2152</v>
      </c>
      <c r="E16" s="203"/>
      <c r="F16" s="203"/>
      <c r="G16" s="203" t="s">
        <v>2100</v>
      </c>
      <c r="H16" s="129" t="s">
        <v>2097</v>
      </c>
      <c r="I16" s="203"/>
      <c r="J16" s="203" t="s">
        <v>2103</v>
      </c>
      <c r="K16" s="203" t="s">
        <v>2106</v>
      </c>
    </row>
    <row r="17" spans="1:11">
      <c r="A17" s="204">
        <v>15</v>
      </c>
      <c r="B17" s="203" t="s">
        <v>869</v>
      </c>
      <c r="C17" s="203" t="s">
        <v>2094</v>
      </c>
      <c r="D17" s="203" t="s">
        <v>2153</v>
      </c>
      <c r="E17" s="203"/>
      <c r="F17" s="203"/>
      <c r="G17" s="203" t="s">
        <v>2101</v>
      </c>
      <c r="H17" s="129" t="s">
        <v>2097</v>
      </c>
      <c r="I17" s="203"/>
      <c r="J17" s="203" t="s">
        <v>2103</v>
      </c>
      <c r="K17" s="203" t="s">
        <v>2107</v>
      </c>
    </row>
    <row r="18" spans="1:11">
      <c r="A18" s="204">
        <v>16</v>
      </c>
      <c r="B18" s="203" t="s">
        <v>869</v>
      </c>
      <c r="C18" s="203" t="s">
        <v>2094</v>
      </c>
      <c r="D18" s="203" t="s">
        <v>2121</v>
      </c>
      <c r="E18" s="203"/>
      <c r="F18" s="203"/>
      <c r="G18" s="203" t="s">
        <v>2115</v>
      </c>
      <c r="H18" s="129" t="s">
        <v>2097</v>
      </c>
      <c r="I18" s="203"/>
      <c r="J18" s="203" t="s">
        <v>2126</v>
      </c>
      <c r="K18" s="203" t="s">
        <v>2104</v>
      </c>
    </row>
    <row r="19" spans="1:11">
      <c r="A19" s="204">
        <v>17</v>
      </c>
      <c r="B19" s="203" t="s">
        <v>869</v>
      </c>
      <c r="C19" s="203" t="s">
        <v>2094</v>
      </c>
      <c r="D19" s="203" t="s">
        <v>2122</v>
      </c>
      <c r="E19" s="203"/>
      <c r="F19" s="203"/>
      <c r="G19" s="203" t="s">
        <v>2116</v>
      </c>
      <c r="H19" s="129" t="s">
        <v>2097</v>
      </c>
      <c r="I19" s="203"/>
      <c r="J19" s="203" t="s">
        <v>2126</v>
      </c>
      <c r="K19" s="203" t="s">
        <v>2108</v>
      </c>
    </row>
    <row r="20" spans="1:11">
      <c r="A20" s="204">
        <v>18</v>
      </c>
      <c r="B20" s="203" t="s">
        <v>869</v>
      </c>
      <c r="C20" s="203" t="s">
        <v>2094</v>
      </c>
      <c r="D20" s="203" t="s">
        <v>2123</v>
      </c>
      <c r="E20" s="203"/>
      <c r="F20" s="203"/>
      <c r="G20" s="203" t="s">
        <v>2117</v>
      </c>
      <c r="H20" s="129" t="s">
        <v>2097</v>
      </c>
      <c r="I20" s="203"/>
      <c r="J20" s="203" t="s">
        <v>2126</v>
      </c>
      <c r="K20" s="203" t="s">
        <v>2105</v>
      </c>
    </row>
    <row r="21" spans="1:11">
      <c r="A21" s="204">
        <v>19</v>
      </c>
      <c r="B21" s="203" t="s">
        <v>869</v>
      </c>
      <c r="C21" s="203" t="s">
        <v>2094</v>
      </c>
      <c r="D21" s="203" t="s">
        <v>2124</v>
      </c>
      <c r="E21" s="203"/>
      <c r="F21" s="203"/>
      <c r="G21" s="203" t="s">
        <v>2118</v>
      </c>
      <c r="H21" s="129" t="s">
        <v>2097</v>
      </c>
      <c r="I21" s="203"/>
      <c r="J21" s="203" t="s">
        <v>2126</v>
      </c>
      <c r="K21" s="203" t="s">
        <v>2106</v>
      </c>
    </row>
    <row r="22" spans="1:11">
      <c r="A22" s="204">
        <v>20</v>
      </c>
      <c r="B22" s="203" t="s">
        <v>869</v>
      </c>
      <c r="C22" s="203" t="s">
        <v>2094</v>
      </c>
      <c r="D22" s="203" t="s">
        <v>2125</v>
      </c>
      <c r="E22" s="203"/>
      <c r="F22" s="203"/>
      <c r="G22" s="203" t="s">
        <v>2119</v>
      </c>
      <c r="H22" s="129" t="s">
        <v>2097</v>
      </c>
      <c r="I22" s="203"/>
      <c r="J22" s="203" t="s">
        <v>2126</v>
      </c>
      <c r="K22" s="203" t="s">
        <v>2107</v>
      </c>
    </row>
    <row r="23" spans="1:11">
      <c r="A23" s="204">
        <v>21</v>
      </c>
      <c r="B23" s="203" t="s">
        <v>869</v>
      </c>
      <c r="C23" s="203" t="s">
        <v>2094</v>
      </c>
      <c r="D23" s="203" t="s">
        <v>2127</v>
      </c>
      <c r="E23" s="203"/>
      <c r="F23" s="203"/>
      <c r="G23" s="203" t="s">
        <v>2132</v>
      </c>
      <c r="H23" s="129" t="s">
        <v>2097</v>
      </c>
      <c r="I23" s="203"/>
      <c r="J23" s="203" t="s">
        <v>2137</v>
      </c>
      <c r="K23" s="203" t="s">
        <v>2104</v>
      </c>
    </row>
    <row r="24" spans="1:11">
      <c r="A24" s="204">
        <v>22</v>
      </c>
      <c r="B24" s="203" t="s">
        <v>869</v>
      </c>
      <c r="C24" s="203" t="s">
        <v>2094</v>
      </c>
      <c r="D24" s="203" t="s">
        <v>2128</v>
      </c>
      <c r="E24" s="203"/>
      <c r="F24" s="203"/>
      <c r="G24" s="203" t="s">
        <v>2133</v>
      </c>
      <c r="H24" s="129" t="s">
        <v>2097</v>
      </c>
      <c r="I24" s="203"/>
      <c r="J24" s="203" t="s">
        <v>2137</v>
      </c>
      <c r="K24" s="203" t="s">
        <v>2108</v>
      </c>
    </row>
    <row r="25" spans="1:11">
      <c r="A25" s="204">
        <v>23</v>
      </c>
      <c r="B25" s="203" t="s">
        <v>869</v>
      </c>
      <c r="C25" s="203" t="s">
        <v>2094</v>
      </c>
      <c r="D25" s="203" t="s">
        <v>2129</v>
      </c>
      <c r="E25" s="203"/>
      <c r="F25" s="203"/>
      <c r="G25" s="203" t="s">
        <v>2134</v>
      </c>
      <c r="H25" s="129" t="s">
        <v>2097</v>
      </c>
      <c r="I25" s="203"/>
      <c r="J25" s="203" t="s">
        <v>2137</v>
      </c>
      <c r="K25" s="203" t="s">
        <v>2105</v>
      </c>
    </row>
    <row r="26" spans="1:11">
      <c r="A26" s="204">
        <v>24</v>
      </c>
      <c r="B26" s="203" t="s">
        <v>869</v>
      </c>
      <c r="C26" s="203" t="s">
        <v>2094</v>
      </c>
      <c r="D26" s="203" t="s">
        <v>2130</v>
      </c>
      <c r="E26" s="203"/>
      <c r="F26" s="203"/>
      <c r="G26" s="203" t="s">
        <v>2135</v>
      </c>
      <c r="H26" s="129" t="s">
        <v>2097</v>
      </c>
      <c r="I26" s="203"/>
      <c r="J26" s="203" t="s">
        <v>2137</v>
      </c>
      <c r="K26" s="203" t="s">
        <v>2106</v>
      </c>
    </row>
    <row r="27" spans="1:11">
      <c r="A27" s="204">
        <v>25</v>
      </c>
      <c r="B27" s="203" t="s">
        <v>869</v>
      </c>
      <c r="C27" s="203" t="s">
        <v>2094</v>
      </c>
      <c r="D27" s="203" t="s">
        <v>2131</v>
      </c>
      <c r="E27" s="203"/>
      <c r="F27" s="203"/>
      <c r="G27" s="203" t="s">
        <v>2136</v>
      </c>
      <c r="H27" s="129" t="s">
        <v>2097</v>
      </c>
      <c r="I27" s="203"/>
      <c r="J27" s="203" t="s">
        <v>2137</v>
      </c>
      <c r="K27" s="203" t="s">
        <v>2107</v>
      </c>
    </row>
    <row r="28" spans="1:11">
      <c r="A28" s="204">
        <v>26</v>
      </c>
      <c r="B28" s="203" t="s">
        <v>869</v>
      </c>
      <c r="C28" s="203" t="s">
        <v>2094</v>
      </c>
      <c r="D28" s="203" t="s">
        <v>2110</v>
      </c>
      <c r="E28" s="203"/>
      <c r="F28" s="203"/>
      <c r="G28" s="203" t="s">
        <v>2164</v>
      </c>
      <c r="H28" s="129" t="s">
        <v>2097</v>
      </c>
      <c r="I28" s="203"/>
      <c r="J28" s="203" t="s">
        <v>2120</v>
      </c>
      <c r="K28" s="203" t="s">
        <v>2104</v>
      </c>
    </row>
    <row r="29" spans="1:11">
      <c r="A29" s="204">
        <v>27</v>
      </c>
      <c r="B29" s="203" t="s">
        <v>869</v>
      </c>
      <c r="C29" s="203" t="s">
        <v>2094</v>
      </c>
      <c r="D29" s="203" t="s">
        <v>2111</v>
      </c>
      <c r="E29" s="203"/>
      <c r="F29" s="203"/>
      <c r="G29" s="203" t="s">
        <v>2165</v>
      </c>
      <c r="H29" s="129" t="s">
        <v>2097</v>
      </c>
      <c r="I29" s="203"/>
      <c r="J29" s="203" t="s">
        <v>2120</v>
      </c>
      <c r="K29" s="203" t="s">
        <v>2108</v>
      </c>
    </row>
    <row r="30" spans="1:11">
      <c r="A30" s="204">
        <v>28</v>
      </c>
      <c r="B30" s="203" t="s">
        <v>869</v>
      </c>
      <c r="C30" s="203" t="s">
        <v>2094</v>
      </c>
      <c r="D30" s="203" t="s">
        <v>2112</v>
      </c>
      <c r="E30" s="203"/>
      <c r="F30" s="203"/>
      <c r="G30" s="203" t="s">
        <v>2166</v>
      </c>
      <c r="H30" s="129" t="s">
        <v>2097</v>
      </c>
      <c r="I30" s="203"/>
      <c r="J30" s="203" t="s">
        <v>2120</v>
      </c>
      <c r="K30" s="203" t="s">
        <v>2105</v>
      </c>
    </row>
    <row r="31" spans="1:11">
      <c r="A31" s="204">
        <v>29</v>
      </c>
      <c r="B31" s="203" t="s">
        <v>869</v>
      </c>
      <c r="C31" s="203" t="s">
        <v>2094</v>
      </c>
      <c r="D31" s="203" t="s">
        <v>2113</v>
      </c>
      <c r="E31" s="203"/>
      <c r="F31" s="203"/>
      <c r="G31" s="203" t="s">
        <v>2167</v>
      </c>
      <c r="H31" s="129" t="s">
        <v>2097</v>
      </c>
      <c r="I31" s="203"/>
      <c r="J31" s="203" t="s">
        <v>2120</v>
      </c>
      <c r="K31" s="203" t="s">
        <v>2106</v>
      </c>
    </row>
    <row r="32" spans="1:11">
      <c r="A32" s="204">
        <v>30</v>
      </c>
      <c r="B32" s="203" t="s">
        <v>869</v>
      </c>
      <c r="C32" s="203" t="s">
        <v>2094</v>
      </c>
      <c r="D32" s="203" t="s">
        <v>2114</v>
      </c>
      <c r="E32" s="203"/>
      <c r="F32" s="203"/>
      <c r="G32" s="203" t="s">
        <v>2168</v>
      </c>
      <c r="H32" s="129" t="s">
        <v>2097</v>
      </c>
      <c r="I32" s="203"/>
      <c r="J32" s="203" t="s">
        <v>2120</v>
      </c>
      <c r="K32" s="203" t="s">
        <v>2107</v>
      </c>
    </row>
    <row r="33" spans="1:11">
      <c r="A33" s="204">
        <v>31</v>
      </c>
      <c r="B33" s="203" t="s">
        <v>869</v>
      </c>
      <c r="C33" s="203" t="s">
        <v>2094</v>
      </c>
      <c r="D33" s="203" t="s">
        <v>2102</v>
      </c>
      <c r="E33" s="203"/>
      <c r="F33" s="203"/>
      <c r="G33" s="203" t="s">
        <v>2185</v>
      </c>
      <c r="H33" s="129" t="s">
        <v>2097</v>
      </c>
      <c r="I33" s="203"/>
      <c r="J33" s="203" t="s">
        <v>2109</v>
      </c>
      <c r="K33" s="203" t="s">
        <v>2104</v>
      </c>
    </row>
    <row r="34" spans="1:11">
      <c r="A34" s="204">
        <v>32</v>
      </c>
      <c r="B34" s="203" t="s">
        <v>869</v>
      </c>
      <c r="C34" s="203" t="s">
        <v>2094</v>
      </c>
      <c r="D34" s="203" t="s">
        <v>2154</v>
      </c>
      <c r="E34" s="203"/>
      <c r="F34" s="203"/>
      <c r="G34" s="203" t="s">
        <v>2186</v>
      </c>
      <c r="H34" s="129" t="s">
        <v>2097</v>
      </c>
      <c r="I34" s="203"/>
      <c r="J34" s="203" t="s">
        <v>2109</v>
      </c>
      <c r="K34" s="203" t="s">
        <v>2108</v>
      </c>
    </row>
    <row r="35" spans="1:11">
      <c r="A35" s="204">
        <v>33</v>
      </c>
      <c r="B35" s="203" t="s">
        <v>869</v>
      </c>
      <c r="C35" s="203" t="s">
        <v>2094</v>
      </c>
      <c r="D35" s="203" t="s">
        <v>2155</v>
      </c>
      <c r="E35" s="203"/>
      <c r="F35" s="203"/>
      <c r="G35" s="203" t="s">
        <v>2187</v>
      </c>
      <c r="H35" s="129" t="s">
        <v>2097</v>
      </c>
      <c r="I35" s="203"/>
      <c r="J35" s="203" t="s">
        <v>2109</v>
      </c>
      <c r="K35" s="203" t="s">
        <v>2105</v>
      </c>
    </row>
    <row r="36" spans="1:11">
      <c r="A36" s="204">
        <v>34</v>
      </c>
      <c r="B36" s="203" t="s">
        <v>869</v>
      </c>
      <c r="C36" s="203" t="s">
        <v>2094</v>
      </c>
      <c r="D36" s="203" t="s">
        <v>2156</v>
      </c>
      <c r="E36" s="203"/>
      <c r="F36" s="203"/>
      <c r="G36" s="203" t="s">
        <v>2188</v>
      </c>
      <c r="H36" s="129" t="s">
        <v>2097</v>
      </c>
      <c r="I36" s="203"/>
      <c r="J36" s="203" t="s">
        <v>2109</v>
      </c>
      <c r="K36" s="203" t="s">
        <v>2106</v>
      </c>
    </row>
    <row r="37" spans="1:11">
      <c r="A37" s="204">
        <v>35</v>
      </c>
      <c r="B37" s="203" t="s">
        <v>869</v>
      </c>
      <c r="C37" s="203" t="s">
        <v>2094</v>
      </c>
      <c r="D37" s="203" t="s">
        <v>2157</v>
      </c>
      <c r="E37" s="203"/>
      <c r="F37" s="203"/>
      <c r="G37" s="203" t="s">
        <v>2189</v>
      </c>
      <c r="H37" s="129" t="s">
        <v>2097</v>
      </c>
      <c r="I37" s="203"/>
      <c r="J37" s="203" t="s">
        <v>2109</v>
      </c>
      <c r="K37" s="203" t="s">
        <v>2107</v>
      </c>
    </row>
    <row r="38" spans="1:11">
      <c r="A38" s="204">
        <v>36</v>
      </c>
      <c r="B38" s="203" t="s">
        <v>869</v>
      </c>
      <c r="C38" s="203" t="s">
        <v>2094</v>
      </c>
      <c r="D38" s="203" t="s">
        <v>2159</v>
      </c>
      <c r="E38" s="203"/>
      <c r="F38" s="203"/>
      <c r="G38" s="203" t="s">
        <v>2190</v>
      </c>
      <c r="H38" s="129" t="s">
        <v>2097</v>
      </c>
      <c r="I38" s="203"/>
      <c r="J38" s="203" t="s">
        <v>2158</v>
      </c>
      <c r="K38" s="203" t="s">
        <v>2104</v>
      </c>
    </row>
    <row r="39" spans="1:11">
      <c r="A39" s="204">
        <v>37</v>
      </c>
      <c r="B39" s="203" t="s">
        <v>869</v>
      </c>
      <c r="C39" s="203" t="s">
        <v>2094</v>
      </c>
      <c r="D39" s="203" t="s">
        <v>2160</v>
      </c>
      <c r="E39" s="203"/>
      <c r="F39" s="203"/>
      <c r="G39" s="203" t="s">
        <v>2191</v>
      </c>
      <c r="H39" s="129" t="s">
        <v>2097</v>
      </c>
      <c r="I39" s="203"/>
      <c r="J39" s="203" t="s">
        <v>2158</v>
      </c>
      <c r="K39" s="203" t="s">
        <v>2108</v>
      </c>
    </row>
    <row r="40" spans="1:11">
      <c r="A40" s="204">
        <v>38</v>
      </c>
      <c r="B40" s="203" t="s">
        <v>869</v>
      </c>
      <c r="C40" s="203" t="s">
        <v>2094</v>
      </c>
      <c r="D40" s="203" t="s">
        <v>2161</v>
      </c>
      <c r="E40" s="203"/>
      <c r="F40" s="203"/>
      <c r="G40" s="203" t="s">
        <v>2192</v>
      </c>
      <c r="H40" s="129" t="s">
        <v>2097</v>
      </c>
      <c r="I40" s="203"/>
      <c r="J40" s="203" t="s">
        <v>2158</v>
      </c>
      <c r="K40" s="203" t="s">
        <v>2105</v>
      </c>
    </row>
    <row r="41" spans="1:11">
      <c r="A41" s="204">
        <v>39</v>
      </c>
      <c r="B41" s="203" t="s">
        <v>869</v>
      </c>
      <c r="C41" s="203" t="s">
        <v>2094</v>
      </c>
      <c r="D41" s="203" t="s">
        <v>2162</v>
      </c>
      <c r="E41" s="203"/>
      <c r="F41" s="203"/>
      <c r="G41" s="203" t="s">
        <v>2193</v>
      </c>
      <c r="H41" s="129" t="s">
        <v>2097</v>
      </c>
      <c r="I41" s="203"/>
      <c r="J41" s="203" t="s">
        <v>2158</v>
      </c>
      <c r="K41" s="203" t="s">
        <v>2106</v>
      </c>
    </row>
    <row r="42" spans="1:11">
      <c r="A42" s="204">
        <v>40</v>
      </c>
      <c r="B42" s="203" t="s">
        <v>869</v>
      </c>
      <c r="C42" s="203" t="s">
        <v>2094</v>
      </c>
      <c r="D42" s="203" t="s">
        <v>2163</v>
      </c>
      <c r="E42" s="203"/>
      <c r="F42" s="203"/>
      <c r="G42" s="203" t="s">
        <v>2194</v>
      </c>
      <c r="H42" s="129" t="s">
        <v>2097</v>
      </c>
      <c r="I42" s="203"/>
      <c r="J42" s="203" t="s">
        <v>2158</v>
      </c>
      <c r="K42" s="203" t="s">
        <v>2107</v>
      </c>
    </row>
    <row r="43" spans="1:11">
      <c r="A43" s="204">
        <v>41</v>
      </c>
      <c r="B43" s="203" t="s">
        <v>869</v>
      </c>
      <c r="C43" s="203" t="s">
        <v>2094</v>
      </c>
      <c r="D43" s="203" t="s">
        <v>2170</v>
      </c>
      <c r="E43" s="203"/>
      <c r="F43" s="203"/>
      <c r="G43" s="203" t="s">
        <v>2195</v>
      </c>
      <c r="H43" s="129" t="s">
        <v>2097</v>
      </c>
      <c r="I43" s="203"/>
      <c r="J43" s="203" t="s">
        <v>2169</v>
      </c>
      <c r="K43" s="203" t="s">
        <v>2104</v>
      </c>
    </row>
    <row r="44" spans="1:11">
      <c r="A44" s="204">
        <v>42</v>
      </c>
      <c r="B44" s="203" t="s">
        <v>869</v>
      </c>
      <c r="C44" s="203" t="s">
        <v>2094</v>
      </c>
      <c r="D44" s="203" t="s">
        <v>2171</v>
      </c>
      <c r="E44" s="203"/>
      <c r="F44" s="203"/>
      <c r="G44" s="203" t="s">
        <v>2196</v>
      </c>
      <c r="H44" s="129" t="s">
        <v>2097</v>
      </c>
      <c r="I44" s="203"/>
      <c r="J44" s="203" t="s">
        <v>2169</v>
      </c>
      <c r="K44" s="203" t="s">
        <v>2108</v>
      </c>
    </row>
    <row r="45" spans="1:11">
      <c r="A45" s="204">
        <v>43</v>
      </c>
      <c r="B45" s="203" t="s">
        <v>869</v>
      </c>
      <c r="C45" s="203" t="s">
        <v>2094</v>
      </c>
      <c r="D45" s="203" t="s">
        <v>2172</v>
      </c>
      <c r="E45" s="203"/>
      <c r="F45" s="203"/>
      <c r="G45" s="203" t="s">
        <v>2197</v>
      </c>
      <c r="H45" s="129" t="s">
        <v>2097</v>
      </c>
      <c r="I45" s="203"/>
      <c r="J45" s="203" t="s">
        <v>2169</v>
      </c>
      <c r="K45" s="203" t="s">
        <v>2105</v>
      </c>
    </row>
    <row r="46" spans="1:11">
      <c r="A46" s="204">
        <v>44</v>
      </c>
      <c r="B46" s="203" t="s">
        <v>869</v>
      </c>
      <c r="C46" s="203" t="s">
        <v>2094</v>
      </c>
      <c r="D46" s="203" t="s">
        <v>2173</v>
      </c>
      <c r="E46" s="203"/>
      <c r="F46" s="203"/>
      <c r="G46" s="203" t="s">
        <v>2198</v>
      </c>
      <c r="H46" s="129" t="s">
        <v>2097</v>
      </c>
      <c r="I46" s="203"/>
      <c r="J46" s="203" t="s">
        <v>2169</v>
      </c>
      <c r="K46" s="203" t="s">
        <v>2106</v>
      </c>
    </row>
    <row r="47" spans="1:11">
      <c r="A47" s="204">
        <v>45</v>
      </c>
      <c r="B47" s="203" t="s">
        <v>869</v>
      </c>
      <c r="C47" s="203" t="s">
        <v>2094</v>
      </c>
      <c r="D47" s="203" t="s">
        <v>2174</v>
      </c>
      <c r="E47" s="203"/>
      <c r="F47" s="203"/>
      <c r="G47" s="203" t="s">
        <v>2199</v>
      </c>
      <c r="H47" s="129" t="s">
        <v>2097</v>
      </c>
      <c r="I47" s="203"/>
      <c r="J47" s="203" t="s">
        <v>2169</v>
      </c>
      <c r="K47" s="203" t="s">
        <v>2107</v>
      </c>
    </row>
    <row r="48" spans="1:11">
      <c r="A48" s="204">
        <v>46</v>
      </c>
      <c r="B48" s="204" t="s">
        <v>869</v>
      </c>
      <c r="C48" s="204" t="s">
        <v>2094</v>
      </c>
      <c r="D48" s="204" t="s">
        <v>2201</v>
      </c>
      <c r="E48" s="204"/>
      <c r="F48" s="204"/>
      <c r="G48" s="204" t="s">
        <v>2206</v>
      </c>
      <c r="H48" s="129" t="s">
        <v>2097</v>
      </c>
      <c r="I48" s="204"/>
      <c r="J48" s="204" t="s">
        <v>2200</v>
      </c>
      <c r="K48" s="204" t="s">
        <v>2104</v>
      </c>
    </row>
    <row r="49" spans="1:11">
      <c r="A49" s="204">
        <v>47</v>
      </c>
      <c r="B49" s="204" t="s">
        <v>869</v>
      </c>
      <c r="C49" s="204" t="s">
        <v>2094</v>
      </c>
      <c r="D49" s="204" t="s">
        <v>2202</v>
      </c>
      <c r="E49" s="204"/>
      <c r="F49" s="204"/>
      <c r="G49" s="204" t="s">
        <v>2207</v>
      </c>
      <c r="H49" s="129" t="s">
        <v>2097</v>
      </c>
      <c r="I49" s="204"/>
      <c r="J49" s="204" t="s">
        <v>2200</v>
      </c>
      <c r="K49" s="204" t="s">
        <v>2108</v>
      </c>
    </row>
    <row r="50" spans="1:11">
      <c r="A50" s="204">
        <v>48</v>
      </c>
      <c r="B50" s="204" t="s">
        <v>869</v>
      </c>
      <c r="C50" s="204" t="s">
        <v>2094</v>
      </c>
      <c r="D50" s="204" t="s">
        <v>2203</v>
      </c>
      <c r="E50" s="204"/>
      <c r="F50" s="204"/>
      <c r="G50" s="204" t="s">
        <v>2208</v>
      </c>
      <c r="H50" s="129" t="s">
        <v>2097</v>
      </c>
      <c r="I50" s="204"/>
      <c r="J50" s="204" t="s">
        <v>2200</v>
      </c>
      <c r="K50" s="204" t="s">
        <v>16</v>
      </c>
    </row>
    <row r="51" spans="1:11">
      <c r="A51" s="204">
        <v>49</v>
      </c>
      <c r="B51" s="204" t="s">
        <v>869</v>
      </c>
      <c r="C51" s="204" t="s">
        <v>2094</v>
      </c>
      <c r="D51" s="204" t="s">
        <v>2204</v>
      </c>
      <c r="E51" s="204"/>
      <c r="F51" s="204"/>
      <c r="G51" s="204" t="s">
        <v>2209</v>
      </c>
      <c r="H51" s="129" t="s">
        <v>2097</v>
      </c>
      <c r="I51" s="204"/>
      <c r="J51" s="204" t="s">
        <v>2200</v>
      </c>
      <c r="K51" s="204" t="s">
        <v>19</v>
      </c>
    </row>
    <row r="52" spans="1:11">
      <c r="A52" s="204">
        <v>50</v>
      </c>
      <c r="B52" s="204" t="s">
        <v>869</v>
      </c>
      <c r="C52" s="204" t="s">
        <v>2094</v>
      </c>
      <c r="D52" s="204" t="s">
        <v>2205</v>
      </c>
      <c r="E52" s="204"/>
      <c r="F52" s="204"/>
      <c r="G52" s="204" t="s">
        <v>2210</v>
      </c>
      <c r="H52" s="129" t="s">
        <v>2097</v>
      </c>
      <c r="I52" s="204"/>
      <c r="J52" s="204" t="s">
        <v>2200</v>
      </c>
      <c r="K52" s="204" t="s">
        <v>133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="85" zoomScaleNormal="85" workbookViewId="0">
      <selection activeCell="J1" sqref="J1:J1048576"/>
    </sheetView>
  </sheetViews>
  <sheetFormatPr defaultRowHeight="16.5"/>
  <cols>
    <col min="1" max="1" width="3.625" customWidth="1"/>
    <col min="2" max="2" width="35.125" customWidth="1"/>
    <col min="3" max="3" width="20" customWidth="1"/>
    <col min="4" max="4" width="16.625" bestFit="1" customWidth="1"/>
    <col min="5" max="5" width="31.75" customWidth="1"/>
    <col min="6" max="6" width="8.5" customWidth="1"/>
    <col min="7" max="7" width="16.375" customWidth="1"/>
    <col min="8" max="8" width="18.5" customWidth="1"/>
    <col min="9" max="9" width="30.875" customWidth="1"/>
  </cols>
  <sheetData>
    <row r="1" spans="1:9" ht="20.25">
      <c r="A1" s="61" t="s">
        <v>1057</v>
      </c>
      <c r="D1" s="61"/>
      <c r="E1" s="61"/>
    </row>
    <row r="2" spans="1:9">
      <c r="A2" s="60" t="s">
        <v>372</v>
      </c>
      <c r="B2" s="60" t="s">
        <v>1058</v>
      </c>
      <c r="C2" s="60" t="s">
        <v>1059</v>
      </c>
      <c r="D2" s="60" t="s">
        <v>1060</v>
      </c>
      <c r="E2" s="60" t="s">
        <v>1061</v>
      </c>
      <c r="F2" s="60" t="s">
        <v>1062</v>
      </c>
      <c r="G2" s="60" t="s">
        <v>1063</v>
      </c>
      <c r="H2" s="60" t="s">
        <v>1064</v>
      </c>
      <c r="I2" s="60" t="s">
        <v>1065</v>
      </c>
    </row>
    <row r="3" spans="1:9" s="126" customFormat="1">
      <c r="A3" s="150">
        <v>1</v>
      </c>
      <c r="B3" s="150"/>
      <c r="C3" s="150"/>
      <c r="D3" s="150"/>
      <c r="E3" s="150"/>
      <c r="F3" s="150"/>
      <c r="G3" s="150"/>
      <c r="H3" s="129"/>
      <c r="I3" s="150"/>
    </row>
    <row r="4" spans="1:9">
      <c r="A4" s="58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topLeftCell="E1" zoomScale="85" zoomScaleNormal="85" workbookViewId="0">
      <selection activeCell="K1" sqref="K1:K1048576"/>
    </sheetView>
  </sheetViews>
  <sheetFormatPr defaultRowHeight="16.5"/>
  <cols>
    <col min="1" max="1" width="3.625" customWidth="1"/>
    <col min="2" max="2" width="15" bestFit="1" customWidth="1"/>
    <col min="3" max="3" width="15" customWidth="1"/>
    <col min="4" max="4" width="6.375" bestFit="1" customWidth="1"/>
    <col min="5" max="5" width="9.25" bestFit="1" customWidth="1"/>
    <col min="6" max="6" width="18.75" bestFit="1" customWidth="1"/>
    <col min="7" max="7" width="32.875" bestFit="1" customWidth="1"/>
    <col min="8" max="8" width="11.75" bestFit="1" customWidth="1"/>
    <col min="9" max="9" width="14.625" bestFit="1" customWidth="1"/>
    <col min="10" max="11" width="25.875" customWidth="1"/>
    <col min="12" max="12" width="11.375" customWidth="1"/>
    <col min="13" max="13" width="9" customWidth="1"/>
    <col min="14" max="15" width="11.375" customWidth="1"/>
    <col min="16" max="16" width="15" customWidth="1"/>
  </cols>
  <sheetData>
    <row r="1" spans="1:16" ht="20.25">
      <c r="A1" s="61" t="s">
        <v>918</v>
      </c>
      <c r="B1" s="61"/>
      <c r="C1" s="61"/>
      <c r="D1" s="61"/>
    </row>
    <row r="2" spans="1:16" ht="35.25" customHeight="1">
      <c r="A2" s="60" t="s">
        <v>372</v>
      </c>
      <c r="B2" s="60" t="s">
        <v>919</v>
      </c>
      <c r="C2" s="60" t="s">
        <v>920</v>
      </c>
      <c r="D2" s="60" t="s">
        <v>921</v>
      </c>
      <c r="E2" s="60" t="s">
        <v>922</v>
      </c>
      <c r="F2" s="60" t="s">
        <v>923</v>
      </c>
      <c r="G2" s="60" t="s">
        <v>924</v>
      </c>
      <c r="H2" s="60" t="s">
        <v>925</v>
      </c>
      <c r="I2" s="60" t="s">
        <v>926</v>
      </c>
      <c r="J2" s="60" t="s">
        <v>927</v>
      </c>
      <c r="K2" s="60" t="s">
        <v>928</v>
      </c>
      <c r="L2" s="60" t="s">
        <v>862</v>
      </c>
      <c r="M2" s="60" t="s">
        <v>929</v>
      </c>
      <c r="N2" s="60" t="s">
        <v>930</v>
      </c>
      <c r="O2" s="60" t="s">
        <v>931</v>
      </c>
      <c r="P2" s="60" t="s">
        <v>345</v>
      </c>
    </row>
    <row r="3" spans="1:16" s="126" customFormat="1">
      <c r="A3" s="300">
        <v>1</v>
      </c>
      <c r="B3" s="371" t="s">
        <v>932</v>
      </c>
      <c r="C3" s="371">
        <v>5345011</v>
      </c>
      <c r="D3" s="371" t="s">
        <v>933</v>
      </c>
      <c r="E3" s="371" t="s">
        <v>934</v>
      </c>
      <c r="F3" s="371" t="s">
        <v>935</v>
      </c>
      <c r="G3" s="371" t="s">
        <v>936</v>
      </c>
      <c r="H3" s="371" t="s">
        <v>937</v>
      </c>
      <c r="I3" s="371" t="s">
        <v>938</v>
      </c>
      <c r="J3" s="371" t="s">
        <v>939</v>
      </c>
      <c r="K3" s="205">
        <v>1011</v>
      </c>
      <c r="L3" s="134" t="s">
        <v>940</v>
      </c>
      <c r="M3" s="134">
        <v>80</v>
      </c>
      <c r="N3" s="59">
        <v>38180</v>
      </c>
      <c r="O3" s="59"/>
      <c r="P3" s="59"/>
    </row>
    <row r="4" spans="1:16" s="126" customFormat="1">
      <c r="A4" s="300"/>
      <c r="B4" s="371"/>
      <c r="C4" s="371"/>
      <c r="D4" s="371"/>
      <c r="E4" s="371"/>
      <c r="F4" s="371"/>
      <c r="G4" s="371"/>
      <c r="H4" s="371"/>
      <c r="I4" s="371"/>
      <c r="J4" s="371"/>
      <c r="K4" s="134">
        <v>1012</v>
      </c>
      <c r="L4" s="134" t="s">
        <v>941</v>
      </c>
      <c r="M4" s="134"/>
      <c r="N4" s="59">
        <v>38280</v>
      </c>
      <c r="O4" s="59"/>
      <c r="P4" s="59"/>
    </row>
    <row r="5" spans="1:16" s="126" customFormat="1">
      <c r="A5" s="300"/>
      <c r="B5" s="371"/>
      <c r="C5" s="371"/>
      <c r="D5" s="371"/>
      <c r="E5" s="371"/>
      <c r="F5" s="371"/>
      <c r="G5" s="371"/>
      <c r="H5" s="371"/>
      <c r="I5" s="371"/>
      <c r="J5" s="371"/>
      <c r="K5" s="134">
        <v>1013</v>
      </c>
      <c r="L5" s="134" t="s">
        <v>940</v>
      </c>
      <c r="M5" s="134"/>
      <c r="N5" s="59">
        <v>38380</v>
      </c>
      <c r="O5" s="59"/>
      <c r="P5" s="59"/>
    </row>
  </sheetData>
  <mergeCells count="10">
    <mergeCell ref="G3:G5"/>
    <mergeCell ref="H3:H5"/>
    <mergeCell ref="I3:I5"/>
    <mergeCell ref="J3:J5"/>
    <mergeCell ref="A3:A5"/>
    <mergeCell ref="B3:B5"/>
    <mergeCell ref="C3:C5"/>
    <mergeCell ref="D3:D5"/>
    <mergeCell ref="E3:E5"/>
    <mergeCell ref="F3:F5"/>
  </mergeCells>
  <phoneticPr fontId="1" type="noConversion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="85" zoomScaleNormal="85" workbookViewId="0">
      <selection activeCell="M1" sqref="M1:M1048576"/>
    </sheetView>
  </sheetViews>
  <sheetFormatPr defaultRowHeight="16.5"/>
  <cols>
    <col min="1" max="1" width="3.625" customWidth="1"/>
    <col min="2" max="2" width="25.875" customWidth="1"/>
    <col min="3" max="3" width="11.375" customWidth="1"/>
    <col min="4" max="4" width="9" customWidth="1"/>
    <col min="5" max="6" width="11.375" customWidth="1"/>
    <col min="7" max="7" width="15" customWidth="1"/>
    <col min="8" max="8" width="11.625" customWidth="1"/>
    <col min="9" max="10" width="13.375" customWidth="1"/>
    <col min="11" max="11" width="18" customWidth="1"/>
    <col min="12" max="12" width="11.875" customWidth="1"/>
    <col min="13" max="13" width="18" customWidth="1"/>
  </cols>
  <sheetData>
    <row r="1" spans="1:13" ht="20.25">
      <c r="A1" s="61" t="s">
        <v>2226</v>
      </c>
    </row>
    <row r="2" spans="1:13" ht="35.25" customHeight="1">
      <c r="A2" s="60" t="s">
        <v>43</v>
      </c>
      <c r="B2" s="60" t="s">
        <v>928</v>
      </c>
      <c r="C2" s="60" t="s">
        <v>775</v>
      </c>
      <c r="D2" s="60" t="s">
        <v>901</v>
      </c>
      <c r="E2" s="60" t="s">
        <v>930</v>
      </c>
      <c r="F2" s="60" t="s">
        <v>931</v>
      </c>
      <c r="G2" s="60" t="s">
        <v>2211</v>
      </c>
      <c r="H2" s="60" t="s">
        <v>2212</v>
      </c>
      <c r="I2" s="60" t="s">
        <v>2213</v>
      </c>
      <c r="J2" s="60" t="s">
        <v>2219</v>
      </c>
      <c r="K2" s="60" t="s">
        <v>2215</v>
      </c>
      <c r="L2" s="60" t="s">
        <v>2217</v>
      </c>
      <c r="M2" s="60" t="s">
        <v>2224</v>
      </c>
    </row>
    <row r="3" spans="1:13" s="126" customFormat="1">
      <c r="A3" s="300">
        <v>1</v>
      </c>
      <c r="B3" s="205">
        <v>1011</v>
      </c>
      <c r="C3" s="205" t="s">
        <v>940</v>
      </c>
      <c r="D3" s="205">
        <v>80</v>
      </c>
      <c r="E3" s="59">
        <v>38180</v>
      </c>
      <c r="F3" s="59"/>
      <c r="G3" s="59">
        <v>10000</v>
      </c>
      <c r="H3" s="59">
        <v>1073</v>
      </c>
      <c r="I3" s="59" t="s">
        <v>2214</v>
      </c>
      <c r="J3" s="59"/>
      <c r="K3" s="59" t="s">
        <v>2216</v>
      </c>
      <c r="L3" s="59">
        <v>1</v>
      </c>
      <c r="M3" s="59" t="s">
        <v>2225</v>
      </c>
    </row>
    <row r="4" spans="1:13" s="126" customFormat="1">
      <c r="A4" s="300"/>
      <c r="B4" s="205">
        <v>1011</v>
      </c>
      <c r="C4" s="205" t="s">
        <v>940</v>
      </c>
      <c r="D4" s="205">
        <v>80</v>
      </c>
      <c r="E4" s="59">
        <v>38180</v>
      </c>
      <c r="F4" s="59"/>
      <c r="G4" s="59">
        <v>2</v>
      </c>
      <c r="H4" s="59">
        <v>1183</v>
      </c>
      <c r="I4" s="59" t="s">
        <v>2218</v>
      </c>
      <c r="J4" s="208" t="s">
        <v>2220</v>
      </c>
      <c r="K4" s="59" t="s">
        <v>2216</v>
      </c>
      <c r="L4" s="59">
        <v>1</v>
      </c>
      <c r="M4" s="59" t="s">
        <v>2225</v>
      </c>
    </row>
    <row r="5" spans="1:13" s="126" customFormat="1">
      <c r="A5" s="300"/>
      <c r="B5" s="205">
        <v>1011</v>
      </c>
      <c r="C5" s="205" t="s">
        <v>940</v>
      </c>
      <c r="D5" s="205">
        <v>80</v>
      </c>
      <c r="E5" s="59">
        <v>38180</v>
      </c>
      <c r="F5" s="59"/>
      <c r="G5" s="59">
        <v>2</v>
      </c>
      <c r="H5" s="59">
        <v>1183</v>
      </c>
      <c r="I5" s="59" t="s">
        <v>2221</v>
      </c>
      <c r="J5" s="208" t="s">
        <v>2222</v>
      </c>
      <c r="K5" s="59" t="s">
        <v>2223</v>
      </c>
      <c r="L5" s="59">
        <v>2</v>
      </c>
      <c r="M5" s="59" t="s">
        <v>2225</v>
      </c>
    </row>
    <row r="6" spans="1:13" s="126" customFormat="1">
      <c r="A6" s="300"/>
      <c r="B6" s="205">
        <v>1012</v>
      </c>
      <c r="C6" s="205" t="s">
        <v>940</v>
      </c>
      <c r="D6" s="205"/>
      <c r="E6" s="59">
        <v>38280</v>
      </c>
      <c r="F6" s="59"/>
      <c r="G6" s="59"/>
      <c r="H6" s="59"/>
      <c r="I6" s="59"/>
      <c r="J6" s="59"/>
      <c r="K6" s="59"/>
      <c r="L6" s="59"/>
      <c r="M6" s="59"/>
    </row>
    <row r="7" spans="1:13" s="126" customFormat="1">
      <c r="A7" s="300"/>
      <c r="B7" s="205">
        <v>1013</v>
      </c>
      <c r="C7" s="205" t="s">
        <v>940</v>
      </c>
      <c r="D7" s="205"/>
      <c r="E7" s="59">
        <v>38380</v>
      </c>
      <c r="F7" s="59"/>
      <c r="G7" s="59"/>
      <c r="H7" s="59"/>
      <c r="I7" s="59"/>
      <c r="J7" s="59"/>
      <c r="K7" s="59"/>
      <c r="L7" s="59"/>
      <c r="M7" s="59"/>
    </row>
  </sheetData>
  <mergeCells count="1">
    <mergeCell ref="A3:A7"/>
  </mergeCells>
  <phoneticPr fontId="1" type="noConversion"/>
  <hyperlinks>
    <hyperlink ref="J4" r:id="rId1"/>
  </hyperlinks>
  <pageMargins left="0.7" right="0.7" top="0.75" bottom="0.75" header="0.3" footer="0.3"/>
  <pageSetup paperSize="9" orientation="portrait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topLeftCell="F1" zoomScaleNormal="100" workbookViewId="0">
      <selection activeCell="I12" sqref="I12"/>
    </sheetView>
  </sheetViews>
  <sheetFormatPr defaultRowHeight="16.5"/>
  <cols>
    <col min="1" max="1" width="3.625" customWidth="1"/>
    <col min="2" max="2" width="18.125" bestFit="1" customWidth="1"/>
    <col min="3" max="3" width="16.25" bestFit="1" customWidth="1"/>
    <col min="4" max="5" width="9.25" bestFit="1" customWidth="1"/>
    <col min="6" max="6" width="11.625" bestFit="1" customWidth="1"/>
    <col min="7" max="7" width="18.75" bestFit="1" customWidth="1"/>
    <col min="8" max="8" width="17.375" customWidth="1"/>
    <col min="9" max="9" width="34.5" bestFit="1" customWidth="1"/>
    <col min="10" max="12" width="11.375" customWidth="1"/>
    <col min="13" max="13" width="18" customWidth="1"/>
    <col min="14" max="14" width="24.75" customWidth="1"/>
  </cols>
  <sheetData>
    <row r="1" spans="1:14" ht="20.25">
      <c r="A1" s="61" t="s">
        <v>942</v>
      </c>
      <c r="B1" s="61"/>
      <c r="C1" s="61"/>
      <c r="D1" s="61"/>
    </row>
    <row r="2" spans="1:14" ht="35.25" customHeight="1">
      <c r="A2" s="60" t="s">
        <v>372</v>
      </c>
      <c r="B2" s="60" t="s">
        <v>943</v>
      </c>
      <c r="C2" s="60" t="s">
        <v>944</v>
      </c>
      <c r="D2" s="60" t="s">
        <v>945</v>
      </c>
      <c r="E2" s="60" t="s">
        <v>946</v>
      </c>
      <c r="F2" s="60" t="s">
        <v>947</v>
      </c>
      <c r="G2" s="60" t="s">
        <v>948</v>
      </c>
      <c r="H2" s="60" t="s">
        <v>949</v>
      </c>
      <c r="I2" s="60" t="s">
        <v>950</v>
      </c>
      <c r="J2" s="60" t="s">
        <v>951</v>
      </c>
      <c r="K2" s="60" t="s">
        <v>952</v>
      </c>
      <c r="L2" s="60" t="s">
        <v>953</v>
      </c>
      <c r="M2" s="60" t="s">
        <v>2224</v>
      </c>
      <c r="N2" s="60" t="s">
        <v>345</v>
      </c>
    </row>
    <row r="3" spans="1:14" s="126" customFormat="1">
      <c r="A3" s="300">
        <v>1</v>
      </c>
      <c r="B3" s="371" t="s">
        <v>954</v>
      </c>
      <c r="C3" s="371">
        <v>1202</v>
      </c>
      <c r="D3" s="371" t="s">
        <v>955</v>
      </c>
      <c r="E3" s="371">
        <v>10280</v>
      </c>
      <c r="F3" s="372" t="s">
        <v>956</v>
      </c>
      <c r="G3" s="371" t="s">
        <v>957</v>
      </c>
      <c r="H3" s="134" t="s">
        <v>958</v>
      </c>
      <c r="I3" s="134" t="s">
        <v>959</v>
      </c>
      <c r="J3" s="134" t="s">
        <v>960</v>
      </c>
      <c r="K3" s="59" t="s">
        <v>0</v>
      </c>
      <c r="L3" s="59" t="s">
        <v>961</v>
      </c>
      <c r="M3" s="59" t="s">
        <v>2225</v>
      </c>
      <c r="N3" s="130"/>
    </row>
    <row r="4" spans="1:14" s="126" customFormat="1">
      <c r="A4" s="300"/>
      <c r="B4" s="371"/>
      <c r="C4" s="371"/>
      <c r="D4" s="371"/>
      <c r="E4" s="371"/>
      <c r="F4" s="373"/>
      <c r="G4" s="371"/>
      <c r="H4" s="134"/>
      <c r="I4" s="134"/>
      <c r="J4" s="134"/>
      <c r="K4" s="59"/>
      <c r="L4" s="59"/>
      <c r="M4" s="59" t="s">
        <v>2225</v>
      </c>
      <c r="N4" s="130"/>
    </row>
  </sheetData>
  <mergeCells count="7">
    <mergeCell ref="G3:G4"/>
    <mergeCell ref="A3:A4"/>
    <mergeCell ref="B3:B4"/>
    <mergeCell ref="C3:C4"/>
    <mergeCell ref="D3:D4"/>
    <mergeCell ref="E3:E4"/>
    <mergeCell ref="F3:F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Normal="100" zoomScaleSheetLayoutView="100" workbookViewId="0">
      <selection activeCell="L15" sqref="L15"/>
    </sheetView>
  </sheetViews>
  <sheetFormatPr defaultColWidth="10.125" defaultRowHeight="16.5"/>
  <cols>
    <col min="1" max="1" width="4.125" style="102" customWidth="1"/>
    <col min="2" max="10" width="10.125" style="102"/>
    <col min="11" max="11" width="13.875" style="102" customWidth="1"/>
    <col min="12" max="12" width="27.375" style="102" customWidth="1"/>
    <col min="13" max="13" width="5.25" style="102" customWidth="1"/>
    <col min="14" max="16384" width="10.125" style="102"/>
  </cols>
  <sheetData>
    <row r="1" spans="1:13" ht="31.5">
      <c r="A1" s="100"/>
      <c r="B1" s="101"/>
    </row>
    <row r="2" spans="1:13" ht="31.5">
      <c r="A2" s="100"/>
      <c r="B2" s="101"/>
    </row>
    <row r="3" spans="1:13" ht="31.5">
      <c r="A3" s="100"/>
    </row>
    <row r="4" spans="1:13" ht="25.9" customHeight="1">
      <c r="A4" s="286" t="s">
        <v>613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103"/>
    </row>
    <row r="5" spans="1:13" ht="25.9" customHeight="1">
      <c r="A5" s="286"/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104"/>
    </row>
    <row r="6" spans="1:13" ht="31.5">
      <c r="A6" s="100"/>
      <c r="B6" s="101"/>
      <c r="L6" s="104"/>
      <c r="M6" s="104"/>
    </row>
    <row r="7" spans="1:13" ht="42" customHeight="1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82" t="s">
        <v>843</v>
      </c>
      <c r="M7" s="106"/>
    </row>
    <row r="8" spans="1:13" ht="6" customHeight="1" thickBot="1">
      <c r="A8" s="107"/>
      <c r="B8" s="107"/>
      <c r="C8" s="107"/>
      <c r="D8" s="108"/>
      <c r="E8" s="107"/>
      <c r="F8" s="107"/>
      <c r="G8" s="107"/>
      <c r="H8" s="107"/>
      <c r="I8" s="107"/>
      <c r="J8" s="107"/>
      <c r="K8" s="107"/>
      <c r="L8" s="107"/>
      <c r="M8" s="104"/>
    </row>
    <row r="9" spans="1:13" ht="24.75" customHeight="1" thickTop="1">
      <c r="A9" s="109"/>
      <c r="B9" s="109"/>
      <c r="C9" s="110"/>
      <c r="D9" s="111"/>
      <c r="E9" s="110"/>
      <c r="F9" s="110"/>
      <c r="G9" s="110"/>
      <c r="H9" s="110"/>
      <c r="I9" s="110"/>
      <c r="J9" s="110"/>
      <c r="K9" s="110"/>
      <c r="L9" s="110"/>
      <c r="M9" s="106"/>
    </row>
    <row r="10" spans="1:13" ht="22.5" customHeight="1">
      <c r="A10" s="112"/>
      <c r="B10" s="113"/>
      <c r="C10" s="287"/>
      <c r="D10" s="287"/>
      <c r="E10" s="287"/>
      <c r="F10" s="287"/>
      <c r="G10" s="287"/>
      <c r="H10" s="287"/>
      <c r="I10" s="287"/>
      <c r="J10" s="287"/>
      <c r="K10" s="287"/>
      <c r="L10" s="287"/>
    </row>
    <row r="11" spans="1:13" ht="22.5" customHeight="1">
      <c r="B11" s="114"/>
      <c r="E11" s="115"/>
      <c r="H11" s="115"/>
    </row>
    <row r="12" spans="1:13" ht="22.5" customHeight="1">
      <c r="B12" s="114"/>
      <c r="E12" s="115"/>
      <c r="H12" s="115"/>
    </row>
    <row r="13" spans="1:13" ht="22.5" customHeight="1">
      <c r="B13" s="101"/>
      <c r="K13" s="98" t="s">
        <v>614</v>
      </c>
      <c r="L13" s="83" t="s">
        <v>618</v>
      </c>
      <c r="M13" s="116"/>
    </row>
    <row r="14" spans="1:13" ht="22.5" customHeight="1">
      <c r="A14" s="116"/>
      <c r="B14" s="101"/>
      <c r="K14" s="99" t="s">
        <v>615</v>
      </c>
      <c r="L14" s="118">
        <v>0.13</v>
      </c>
    </row>
    <row r="15" spans="1:13" ht="22.5" customHeight="1">
      <c r="B15" s="114"/>
      <c r="E15" s="115"/>
      <c r="H15" s="115"/>
    </row>
    <row r="16" spans="1:13" ht="22.5" customHeight="1">
      <c r="B16" s="101"/>
      <c r="M16" s="116"/>
    </row>
    <row r="17" spans="1:12" ht="22.5" customHeight="1">
      <c r="B17" s="114"/>
      <c r="E17" s="115"/>
      <c r="H17" s="115"/>
    </row>
    <row r="18" spans="1:12" ht="22.5" customHeight="1">
      <c r="B18" s="114"/>
      <c r="E18" s="115"/>
      <c r="H18" s="115"/>
    </row>
    <row r="19" spans="1:12" ht="22.5" customHeight="1">
      <c r="B19" s="114"/>
      <c r="E19" s="115"/>
      <c r="H19" s="115"/>
    </row>
    <row r="20" spans="1:12" s="117" customFormat="1" ht="24.95" customHeight="1">
      <c r="A20" s="288" t="s">
        <v>616</v>
      </c>
      <c r="B20" s="288"/>
      <c r="C20" s="288"/>
      <c r="D20" s="288"/>
      <c r="E20" s="288"/>
      <c r="F20" s="288"/>
      <c r="G20" s="288"/>
      <c r="H20" s="288"/>
      <c r="I20" s="288"/>
      <c r="J20" s="288"/>
      <c r="K20" s="288"/>
      <c r="L20" s="288"/>
    </row>
    <row r="21" spans="1:12" s="117" customFormat="1" ht="20.25">
      <c r="A21" s="289" t="s">
        <v>617</v>
      </c>
      <c r="B21" s="289"/>
      <c r="C21" s="289"/>
      <c r="D21" s="289"/>
      <c r="E21" s="289"/>
      <c r="F21" s="289"/>
      <c r="G21" s="289"/>
      <c r="H21" s="289"/>
      <c r="I21" s="289"/>
      <c r="J21" s="289"/>
      <c r="K21" s="289"/>
      <c r="L21" s="289"/>
    </row>
  </sheetData>
  <mergeCells count="4">
    <mergeCell ref="A4:L5"/>
    <mergeCell ref="C10:L10"/>
    <mergeCell ref="A20:L20"/>
    <mergeCell ref="A21:L21"/>
  </mergeCells>
  <phoneticPr fontId="1" type="noConversion"/>
  <printOptions horizontalCentered="1"/>
  <pageMargins left="0.39370078740157483" right="0.39370078740157483" top="0.74803149606299213" bottom="0.74803149606299213" header="0.31496062992125984" footer="0.31496062992125984"/>
  <pageSetup paperSize="9" scale="99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zoomScaleNormal="100" workbookViewId="0">
      <selection activeCell="I26" sqref="I26"/>
    </sheetView>
  </sheetViews>
  <sheetFormatPr defaultRowHeight="16.5"/>
  <cols>
    <col min="1" max="1" width="14.625" bestFit="1" customWidth="1"/>
    <col min="2" max="2" width="19.875" bestFit="1" customWidth="1"/>
    <col min="3" max="3" width="17.25" customWidth="1"/>
    <col min="4" max="4" width="10.875" bestFit="1" customWidth="1"/>
    <col min="5" max="6" width="28" customWidth="1"/>
    <col min="7" max="7" width="21" bestFit="1" customWidth="1"/>
    <col min="8" max="8" width="14.75" bestFit="1" customWidth="1"/>
    <col min="9" max="9" width="10.75" customWidth="1"/>
    <col min="10" max="10" width="23.375" bestFit="1" customWidth="1"/>
    <col min="11" max="11" width="10.625" bestFit="1" customWidth="1"/>
    <col min="12" max="12" width="24.5" bestFit="1" customWidth="1"/>
    <col min="13" max="13" width="38.75" bestFit="1" customWidth="1"/>
    <col min="14" max="14" width="18.75" customWidth="1"/>
  </cols>
  <sheetData>
    <row r="1" spans="1:14" s="136" customFormat="1" ht="26.25">
      <c r="A1" s="135" t="s">
        <v>962</v>
      </c>
      <c r="B1" s="135"/>
      <c r="C1" s="135"/>
      <c r="D1" s="135"/>
      <c r="E1" s="135"/>
      <c r="F1" s="135"/>
    </row>
    <row r="2" spans="1:14" ht="17.45" customHeight="1">
      <c r="A2" s="378" t="s">
        <v>963</v>
      </c>
      <c r="B2" s="378" t="s">
        <v>964</v>
      </c>
      <c r="C2" s="378" t="s">
        <v>965</v>
      </c>
      <c r="D2" s="378" t="s">
        <v>967</v>
      </c>
      <c r="E2" s="374" t="s">
        <v>968</v>
      </c>
      <c r="F2" s="374" t="s">
        <v>969</v>
      </c>
      <c r="G2" s="374"/>
      <c r="H2" s="374"/>
      <c r="I2" s="374" t="s">
        <v>970</v>
      </c>
      <c r="J2" s="374"/>
      <c r="K2" s="374"/>
      <c r="L2" s="375" t="s">
        <v>971</v>
      </c>
      <c r="M2" s="375" t="s">
        <v>972</v>
      </c>
      <c r="N2" s="375" t="s">
        <v>973</v>
      </c>
    </row>
    <row r="3" spans="1:14">
      <c r="A3" s="375"/>
      <c r="B3" s="375"/>
      <c r="C3" s="375"/>
      <c r="D3" s="375"/>
      <c r="E3" s="374"/>
      <c r="F3" s="137" t="s">
        <v>974</v>
      </c>
      <c r="G3" s="138" t="s">
        <v>975</v>
      </c>
      <c r="H3" s="138" t="s">
        <v>976</v>
      </c>
      <c r="I3" s="137" t="s">
        <v>974</v>
      </c>
      <c r="J3" s="138" t="s">
        <v>975</v>
      </c>
      <c r="K3" s="138" t="s">
        <v>976</v>
      </c>
      <c r="L3" s="375"/>
      <c r="M3" s="375"/>
      <c r="N3" s="375"/>
    </row>
    <row r="4" spans="1:14" ht="33">
      <c r="A4" s="139" t="s">
        <v>977</v>
      </c>
      <c r="B4" s="139" t="s">
        <v>978</v>
      </c>
      <c r="C4" s="146" t="s">
        <v>979</v>
      </c>
      <c r="D4" s="146" t="s">
        <v>980</v>
      </c>
      <c r="E4" s="140" t="s">
        <v>981</v>
      </c>
      <c r="F4" s="141" t="s">
        <v>982</v>
      </c>
      <c r="G4" s="142" t="s">
        <v>983</v>
      </c>
      <c r="H4" s="143" t="s">
        <v>984</v>
      </c>
      <c r="I4" s="145" t="s">
        <v>985</v>
      </c>
      <c r="J4" s="145"/>
      <c r="K4" s="146"/>
      <c r="L4" s="146" t="s">
        <v>986</v>
      </c>
      <c r="M4" s="146" t="s">
        <v>987</v>
      </c>
      <c r="N4" s="144"/>
    </row>
    <row r="5" spans="1:14">
      <c r="A5" s="139"/>
      <c r="B5" s="139"/>
      <c r="C5" s="146"/>
      <c r="D5" s="146"/>
      <c r="E5" s="140"/>
      <c r="F5" s="141"/>
      <c r="G5" s="142"/>
      <c r="H5" s="143"/>
      <c r="I5" s="145"/>
      <c r="J5" s="145"/>
      <c r="K5" s="146"/>
      <c r="L5" s="146"/>
      <c r="M5" s="146"/>
      <c r="N5" s="144"/>
    </row>
    <row r="6" spans="1:14">
      <c r="A6" s="139"/>
      <c r="B6" s="133"/>
      <c r="C6" s="145"/>
      <c r="D6" s="146"/>
      <c r="E6" s="140"/>
      <c r="F6" s="141"/>
      <c r="G6" s="145"/>
      <c r="H6" s="143"/>
      <c r="I6" s="146"/>
      <c r="J6" s="146"/>
      <c r="K6" s="143"/>
      <c r="L6" s="146"/>
      <c r="M6" s="146"/>
      <c r="N6" s="144"/>
    </row>
    <row r="7" spans="1:14">
      <c r="A7" s="139"/>
      <c r="B7" s="133"/>
      <c r="C7" s="145"/>
      <c r="D7" s="145"/>
      <c r="E7" s="140"/>
      <c r="F7" s="141"/>
      <c r="G7" s="145"/>
      <c r="H7" s="143"/>
      <c r="I7" s="146"/>
      <c r="J7" s="146"/>
      <c r="K7" s="143"/>
      <c r="L7" s="146"/>
      <c r="M7" s="146"/>
      <c r="N7" s="144"/>
    </row>
    <row r="8" spans="1:14">
      <c r="A8" s="139"/>
      <c r="B8" s="146"/>
      <c r="C8" s="146"/>
      <c r="D8" s="146"/>
      <c r="E8" s="140"/>
      <c r="F8" s="141"/>
      <c r="G8" s="145"/>
      <c r="H8" s="143"/>
      <c r="I8" s="146"/>
      <c r="J8" s="146"/>
      <c r="K8" s="143"/>
      <c r="L8" s="146"/>
      <c r="M8" s="146"/>
      <c r="N8" s="144"/>
    </row>
    <row r="10" spans="1:14" s="136" customFormat="1" ht="30" customHeight="1">
      <c r="A10" s="135" t="s">
        <v>988</v>
      </c>
      <c r="B10" s="135"/>
      <c r="C10" s="135"/>
      <c r="D10" s="135"/>
      <c r="E10" s="135"/>
      <c r="F10" s="135"/>
    </row>
    <row r="11" spans="1:14">
      <c r="A11" s="378" t="s">
        <v>963</v>
      </c>
      <c r="B11" s="378" t="s">
        <v>964</v>
      </c>
      <c r="C11" s="378" t="s">
        <v>965</v>
      </c>
      <c r="D11" s="378" t="s">
        <v>966</v>
      </c>
      <c r="E11" s="374" t="s">
        <v>989</v>
      </c>
      <c r="F11" s="374" t="s">
        <v>990</v>
      </c>
      <c r="G11" s="374"/>
      <c r="H11" s="374"/>
      <c r="I11" s="374" t="s">
        <v>991</v>
      </c>
      <c r="J11" s="374"/>
      <c r="K11" s="374"/>
      <c r="L11" s="375" t="s">
        <v>992</v>
      </c>
      <c r="M11" s="375" t="s">
        <v>993</v>
      </c>
      <c r="N11" s="375" t="s">
        <v>973</v>
      </c>
    </row>
    <row r="12" spans="1:14">
      <c r="A12" s="375"/>
      <c r="B12" s="375"/>
      <c r="C12" s="375"/>
      <c r="D12" s="375"/>
      <c r="E12" s="374"/>
      <c r="F12" s="138" t="s">
        <v>994</v>
      </c>
      <c r="G12" s="137" t="s">
        <v>995</v>
      </c>
      <c r="H12" s="138" t="s">
        <v>996</v>
      </c>
      <c r="I12" s="138" t="s">
        <v>994</v>
      </c>
      <c r="J12" s="137" t="s">
        <v>997</v>
      </c>
      <c r="K12" s="138" t="s">
        <v>998</v>
      </c>
      <c r="L12" s="375"/>
      <c r="M12" s="375"/>
      <c r="N12" s="375"/>
    </row>
    <row r="13" spans="1:14">
      <c r="A13" s="300" t="s">
        <v>999</v>
      </c>
      <c r="B13" s="300" t="s">
        <v>1000</v>
      </c>
      <c r="C13" s="376" t="s">
        <v>842</v>
      </c>
      <c r="D13" s="377" t="s">
        <v>980</v>
      </c>
      <c r="E13" s="147" t="s">
        <v>1001</v>
      </c>
      <c r="F13" s="147" t="s">
        <v>1002</v>
      </c>
      <c r="G13" s="147" t="s">
        <v>1003</v>
      </c>
      <c r="H13" s="146" t="s">
        <v>1004</v>
      </c>
      <c r="I13" s="145" t="s">
        <v>1005</v>
      </c>
      <c r="J13" s="4"/>
      <c r="K13" s="4"/>
      <c r="L13" s="146" t="s">
        <v>1006</v>
      </c>
      <c r="M13" s="146" t="s">
        <v>1007</v>
      </c>
      <c r="N13" s="144"/>
    </row>
    <row r="14" spans="1:14" ht="66">
      <c r="A14" s="300"/>
      <c r="B14" s="300"/>
      <c r="C14" s="376"/>
      <c r="D14" s="377"/>
      <c r="E14" s="140" t="s">
        <v>1008</v>
      </c>
      <c r="F14" s="147" t="s">
        <v>1009</v>
      </c>
      <c r="G14" s="147" t="s">
        <v>1010</v>
      </c>
      <c r="H14" s="146" t="s">
        <v>1011</v>
      </c>
      <c r="I14" s="145" t="s">
        <v>1005</v>
      </c>
      <c r="J14" s="4"/>
      <c r="K14" s="4"/>
      <c r="L14" s="146" t="s">
        <v>1006</v>
      </c>
      <c r="M14" s="146" t="s">
        <v>1012</v>
      </c>
      <c r="N14" s="144"/>
    </row>
    <row r="15" spans="1:14">
      <c r="A15" s="300"/>
      <c r="B15" s="300"/>
      <c r="C15" s="376"/>
      <c r="D15" s="377"/>
      <c r="E15" s="147" t="s">
        <v>1013</v>
      </c>
      <c r="F15" s="147" t="s">
        <v>1014</v>
      </c>
      <c r="G15" s="147" t="s">
        <v>1015</v>
      </c>
      <c r="H15" s="146" t="s">
        <v>1016</v>
      </c>
      <c r="I15" s="145" t="s">
        <v>1005</v>
      </c>
      <c r="J15" s="4"/>
      <c r="K15" s="4"/>
      <c r="L15" s="146" t="s">
        <v>1017</v>
      </c>
      <c r="M15" s="146" t="s">
        <v>1018</v>
      </c>
      <c r="N15" s="144"/>
    </row>
    <row r="17" spans="1:6" s="136" customFormat="1" ht="30" customHeight="1">
      <c r="A17" s="135" t="s">
        <v>1019</v>
      </c>
      <c r="B17" s="135"/>
      <c r="C17" s="135"/>
      <c r="D17" s="135"/>
      <c r="E17" s="135"/>
      <c r="F17" s="135"/>
    </row>
    <row r="18" spans="1:6">
      <c r="A18" s="148" t="s">
        <v>1020</v>
      </c>
      <c r="B18" s="138" t="s">
        <v>995</v>
      </c>
      <c r="C18" s="138" t="s">
        <v>1021</v>
      </c>
    </row>
    <row r="19" spans="1:6">
      <c r="A19" s="146" t="s">
        <v>1022</v>
      </c>
      <c r="B19" s="146" t="s">
        <v>1023</v>
      </c>
      <c r="C19" s="146" t="s">
        <v>1024</v>
      </c>
    </row>
  </sheetData>
  <mergeCells count="24">
    <mergeCell ref="I2:K2"/>
    <mergeCell ref="L2:L3"/>
    <mergeCell ref="M2:M3"/>
    <mergeCell ref="N2:N3"/>
    <mergeCell ref="A11:A12"/>
    <mergeCell ref="B11:B12"/>
    <mergeCell ref="C11:C12"/>
    <mergeCell ref="D11:D12"/>
    <mergeCell ref="E11:E12"/>
    <mergeCell ref="F11:H11"/>
    <mergeCell ref="A2:A3"/>
    <mergeCell ref="B2:B3"/>
    <mergeCell ref="C2:C3"/>
    <mergeCell ref="D2:D3"/>
    <mergeCell ref="E2:E3"/>
    <mergeCell ref="F2:H2"/>
    <mergeCell ref="I11:K11"/>
    <mergeCell ref="L11:L12"/>
    <mergeCell ref="M11:M12"/>
    <mergeCell ref="N11:N12"/>
    <mergeCell ref="A13:A15"/>
    <mergeCell ref="B13:B15"/>
    <mergeCell ref="C13:C15"/>
    <mergeCell ref="D13:D15"/>
  </mergeCells>
  <phoneticPr fontId="1" type="noConversion"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zoomScale="85" zoomScaleNormal="85" workbookViewId="0">
      <selection activeCell="L39" sqref="L39"/>
    </sheetView>
  </sheetViews>
  <sheetFormatPr defaultRowHeight="16.5"/>
  <cols>
    <col min="1" max="1" width="3.625" customWidth="1"/>
    <col min="2" max="2" width="22.125" bestFit="1" customWidth="1"/>
    <col min="3" max="3" width="14.375" bestFit="1" customWidth="1"/>
    <col min="4" max="4" width="17.875" customWidth="1"/>
    <col min="5" max="7" width="20" customWidth="1"/>
  </cols>
  <sheetData>
    <row r="1" spans="1:8" ht="20.25">
      <c r="A1" s="61" t="s">
        <v>909</v>
      </c>
      <c r="B1" s="61"/>
      <c r="C1" s="61"/>
      <c r="H1" s="131"/>
    </row>
    <row r="2" spans="1:8">
      <c r="A2" s="60" t="s">
        <v>910</v>
      </c>
      <c r="B2" s="60" t="s">
        <v>911</v>
      </c>
      <c r="C2" s="60" t="s">
        <v>912</v>
      </c>
      <c r="D2" s="60" t="s">
        <v>913</v>
      </c>
      <c r="E2" s="60" t="s">
        <v>859</v>
      </c>
      <c r="F2" s="60" t="s">
        <v>914</v>
      </c>
      <c r="G2" s="60" t="s">
        <v>345</v>
      </c>
    </row>
    <row r="3" spans="1:8" s="126" customFormat="1">
      <c r="A3" s="133">
        <v>1</v>
      </c>
      <c r="B3" s="133" t="s">
        <v>915</v>
      </c>
      <c r="C3" s="133" t="s">
        <v>893</v>
      </c>
      <c r="D3" s="133" t="s">
        <v>916</v>
      </c>
      <c r="E3" s="133" t="s">
        <v>869</v>
      </c>
      <c r="F3" s="133"/>
      <c r="G3" s="133"/>
    </row>
    <row r="4" spans="1:8">
      <c r="A4" s="58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G1" sqref="G1:G1048576"/>
    </sheetView>
  </sheetViews>
  <sheetFormatPr defaultRowHeight="16.5"/>
  <cols>
    <col min="1" max="1" width="21.375" bestFit="1" customWidth="1"/>
    <col min="2" max="5" width="21" customWidth="1"/>
    <col min="6" max="6" width="11.5" bestFit="1" customWidth="1"/>
  </cols>
  <sheetData>
    <row r="1" spans="1:7" ht="20.25">
      <c r="A1" s="61" t="s">
        <v>917</v>
      </c>
      <c r="B1" s="61"/>
      <c r="C1" s="61"/>
      <c r="G1" s="131"/>
    </row>
    <row r="2" spans="1:7">
      <c r="A2" s="60" t="s">
        <v>1051</v>
      </c>
      <c r="B2" s="60" t="s">
        <v>1052</v>
      </c>
      <c r="C2" s="60" t="s">
        <v>1053</v>
      </c>
      <c r="D2" s="60" t="s">
        <v>1054</v>
      </c>
      <c r="E2" s="60" t="s">
        <v>1055</v>
      </c>
      <c r="F2" s="60" t="s">
        <v>1056</v>
      </c>
    </row>
    <row r="3" spans="1:7" s="126" customFormat="1">
      <c r="A3" s="133"/>
      <c r="B3" s="133"/>
      <c r="C3" s="133"/>
      <c r="D3" s="133"/>
      <c r="E3" s="133"/>
      <c r="F3" s="133"/>
    </row>
    <row r="4" spans="1:7">
      <c r="A4" s="58"/>
    </row>
  </sheetData>
  <phoneticPr fontId="1" type="noConversion"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workbookViewId="0">
      <selection activeCell="C18" sqref="C18"/>
    </sheetView>
  </sheetViews>
  <sheetFormatPr defaultRowHeight="16.5"/>
  <cols>
    <col min="1" max="1" width="16.125" customWidth="1"/>
    <col min="2" max="2" width="18.25" customWidth="1"/>
    <col min="3" max="3" width="16.375" bestFit="1" customWidth="1"/>
    <col min="4" max="4" width="16.375" customWidth="1"/>
    <col min="5" max="5" width="17.25" customWidth="1"/>
    <col min="6" max="6" width="10.75" customWidth="1"/>
    <col min="7" max="7" width="13.625" customWidth="1"/>
    <col min="8" max="8" width="11.375" customWidth="1"/>
    <col min="9" max="9" width="11.75" customWidth="1"/>
    <col min="10" max="10" width="14.875" bestFit="1" customWidth="1"/>
    <col min="11" max="11" width="14.25" bestFit="1" customWidth="1"/>
    <col min="12" max="12" width="11.75" customWidth="1"/>
  </cols>
  <sheetData>
    <row r="1" spans="1:12" ht="20.25">
      <c r="A1" s="61" t="s">
        <v>2346</v>
      </c>
      <c r="B1" s="61"/>
      <c r="C1" s="61"/>
      <c r="D1" s="61"/>
    </row>
    <row r="3" spans="1:12">
      <c r="A3" s="379" t="s">
        <v>2347</v>
      </c>
      <c r="B3" s="380"/>
      <c r="C3" s="379" t="s">
        <v>2348</v>
      </c>
      <c r="D3" s="381"/>
      <c r="E3" s="381"/>
      <c r="F3" s="381" t="s">
        <v>2349</v>
      </c>
      <c r="G3" s="381"/>
      <c r="H3" s="381"/>
      <c r="I3" s="381"/>
      <c r="J3" s="381"/>
      <c r="K3" s="381"/>
      <c r="L3" s="380"/>
    </row>
    <row r="4" spans="1:12">
      <c r="A4" s="60" t="s">
        <v>2350</v>
      </c>
      <c r="B4" s="60" t="s">
        <v>2351</v>
      </c>
      <c r="C4" s="60" t="s">
        <v>2350</v>
      </c>
      <c r="D4" s="60" t="s">
        <v>2352</v>
      </c>
      <c r="E4" s="60" t="s">
        <v>2351</v>
      </c>
      <c r="F4" s="60" t="s">
        <v>2353</v>
      </c>
      <c r="G4" s="60" t="s">
        <v>2354</v>
      </c>
      <c r="H4" s="60" t="s">
        <v>2355</v>
      </c>
      <c r="I4" s="60" t="s">
        <v>2356</v>
      </c>
      <c r="J4" s="60" t="s">
        <v>2357</v>
      </c>
      <c r="K4" s="60" t="s">
        <v>2358</v>
      </c>
      <c r="L4" s="60" t="s">
        <v>2359</v>
      </c>
    </row>
    <row r="5" spans="1:12">
      <c r="A5" s="212" t="s">
        <v>2360</v>
      </c>
      <c r="B5" s="212" t="s">
        <v>2361</v>
      </c>
      <c r="C5" s="212" t="s">
        <v>2362</v>
      </c>
      <c r="D5" s="212" t="s">
        <v>2363</v>
      </c>
      <c r="E5" s="212" t="s">
        <v>2364</v>
      </c>
      <c r="F5" s="212" t="s">
        <v>2365</v>
      </c>
      <c r="G5" s="217">
        <v>2</v>
      </c>
      <c r="H5" s="217" t="s">
        <v>2366</v>
      </c>
      <c r="I5" s="217">
        <v>28800</v>
      </c>
      <c r="J5" s="217" t="s">
        <v>2367</v>
      </c>
      <c r="K5" s="217" t="s">
        <v>2368</v>
      </c>
      <c r="L5" s="217" t="s">
        <v>2369</v>
      </c>
    </row>
    <row r="8" spans="1:12">
      <c r="A8" t="s">
        <v>2370</v>
      </c>
      <c r="F8" t="s">
        <v>2371</v>
      </c>
    </row>
    <row r="9" spans="1:12">
      <c r="A9" t="s">
        <v>2372</v>
      </c>
      <c r="F9" t="s">
        <v>2363</v>
      </c>
      <c r="G9" t="s">
        <v>2362</v>
      </c>
      <c r="H9" t="s">
        <v>2373</v>
      </c>
      <c r="I9" s="1" t="s">
        <v>2374</v>
      </c>
      <c r="J9" t="s">
        <v>2360</v>
      </c>
      <c r="K9" t="s">
        <v>2375</v>
      </c>
    </row>
    <row r="10" spans="1:12">
      <c r="A10" t="s">
        <v>2376</v>
      </c>
      <c r="F10" t="s">
        <v>2377</v>
      </c>
      <c r="G10" t="s">
        <v>2362</v>
      </c>
      <c r="H10" t="s">
        <v>2373</v>
      </c>
      <c r="I10" s="1" t="s">
        <v>2378</v>
      </c>
      <c r="J10" t="s">
        <v>2379</v>
      </c>
      <c r="K10" t="s">
        <v>2380</v>
      </c>
    </row>
    <row r="11" spans="1:12">
      <c r="A11" t="s">
        <v>2381</v>
      </c>
      <c r="F11" t="s">
        <v>2382</v>
      </c>
      <c r="G11" t="s">
        <v>2362</v>
      </c>
      <c r="H11" t="s">
        <v>2373</v>
      </c>
      <c r="I11" s="1" t="s">
        <v>2374</v>
      </c>
      <c r="J11" t="s">
        <v>2383</v>
      </c>
      <c r="K11" t="s">
        <v>2384</v>
      </c>
    </row>
    <row r="12" spans="1:12">
      <c r="A12" t="s">
        <v>2385</v>
      </c>
    </row>
    <row r="13" spans="1:12">
      <c r="A13" t="s">
        <v>2386</v>
      </c>
    </row>
    <row r="14" spans="1:12">
      <c r="A14" t="s">
        <v>2387</v>
      </c>
    </row>
  </sheetData>
  <mergeCells count="3">
    <mergeCell ref="A3:B3"/>
    <mergeCell ref="C3:E3"/>
    <mergeCell ref="F3:L3"/>
  </mergeCells>
  <phoneticPr fontId="1" type="noConversion"/>
  <pageMargins left="0.7" right="0.7" top="0.75" bottom="0.75" header="0.3" footer="0.3"/>
  <pageSetup paperSize="9" scale="67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18"/>
  <sheetViews>
    <sheetView topLeftCell="I22" zoomScaleNormal="100" workbookViewId="0">
      <selection activeCell="M35" sqref="M35"/>
    </sheetView>
  </sheetViews>
  <sheetFormatPr defaultColWidth="9.875" defaultRowHeight="16.5"/>
  <cols>
    <col min="1" max="1" width="6.625" style="1" customWidth="1"/>
    <col min="2" max="2" width="13.5" style="1" bestFit="1" customWidth="1"/>
    <col min="3" max="3" width="10.25" style="1" bestFit="1" customWidth="1"/>
    <col min="4" max="4" width="24.375" style="1" customWidth="1"/>
    <col min="5" max="5" width="23.25" style="1" customWidth="1"/>
    <col min="6" max="7" width="17.75" style="1" customWidth="1"/>
    <col min="8" max="9" width="13.5" style="1" customWidth="1"/>
    <col min="10" max="12" width="12.5" style="1" customWidth="1"/>
    <col min="13" max="13" width="23" style="1" customWidth="1"/>
    <col min="14" max="14" width="32.75" style="1" bestFit="1" customWidth="1"/>
    <col min="15" max="15" width="18.5" style="1" customWidth="1"/>
    <col min="16" max="16" width="19.875" style="1" hidden="1" customWidth="1"/>
    <col min="17" max="17" width="11.875" style="155" hidden="1" customWidth="1"/>
    <col min="18" max="18" width="14.625" style="1" hidden="1" customWidth="1"/>
    <col min="19" max="19" width="10.375" style="1" hidden="1" customWidth="1"/>
    <col min="20" max="20" width="12.625" style="1" hidden="1" customWidth="1"/>
    <col min="21" max="21" width="10.375" style="1" hidden="1" customWidth="1"/>
    <col min="22" max="22" width="10.375" style="1" customWidth="1"/>
    <col min="23" max="23" width="24.375" style="3" bestFit="1" customWidth="1"/>
    <col min="24" max="24" width="9.5" style="1" bestFit="1" customWidth="1"/>
    <col min="25" max="25" width="48.375" style="3" bestFit="1" customWidth="1"/>
    <col min="26" max="16384" width="9.875" style="1"/>
  </cols>
  <sheetData>
    <row r="1" spans="1:25" ht="20.25">
      <c r="A1" s="154" t="s">
        <v>1066</v>
      </c>
    </row>
    <row r="2" spans="1:25" s="157" customFormat="1" ht="17.45" customHeight="1">
      <c r="A2" s="391" t="s">
        <v>1067</v>
      </c>
      <c r="B2" s="391" t="s">
        <v>1068</v>
      </c>
      <c r="C2" s="391"/>
      <c r="D2" s="391"/>
      <c r="E2" s="391"/>
      <c r="F2" s="391"/>
      <c r="G2" s="391"/>
      <c r="H2" s="391"/>
      <c r="I2" s="391"/>
      <c r="J2" s="391" t="s">
        <v>1069</v>
      </c>
      <c r="K2" s="391"/>
      <c r="L2" s="391"/>
      <c r="M2" s="392" t="s">
        <v>1070</v>
      </c>
      <c r="N2" s="393"/>
      <c r="O2" s="394"/>
      <c r="P2" s="391" t="s">
        <v>1071</v>
      </c>
      <c r="Q2" s="391"/>
      <c r="R2" s="391"/>
      <c r="S2" s="156" t="s">
        <v>1072</v>
      </c>
      <c r="T2" s="391" t="s">
        <v>1073</v>
      </c>
      <c r="U2" s="391"/>
      <c r="V2" s="382" t="s">
        <v>1074</v>
      </c>
      <c r="W2" s="384" t="s">
        <v>1075</v>
      </c>
      <c r="X2" s="382" t="s">
        <v>1076</v>
      </c>
      <c r="Y2" s="387" t="s">
        <v>1077</v>
      </c>
    </row>
    <row r="3" spans="1:25" s="157" customFormat="1" ht="36.75" customHeight="1">
      <c r="A3" s="391"/>
      <c r="B3" s="156" t="s">
        <v>1078</v>
      </c>
      <c r="C3" s="158" t="s">
        <v>1079</v>
      </c>
      <c r="D3" s="158" t="s">
        <v>1080</v>
      </c>
      <c r="E3" s="156" t="s">
        <v>1081</v>
      </c>
      <c r="F3" s="156" t="s">
        <v>1082</v>
      </c>
      <c r="G3" s="156" t="s">
        <v>1083</v>
      </c>
      <c r="H3" s="156" t="s">
        <v>1084</v>
      </c>
      <c r="I3" s="156" t="s">
        <v>1085</v>
      </c>
      <c r="J3" s="156" t="s">
        <v>1086</v>
      </c>
      <c r="K3" s="156" t="s">
        <v>1087</v>
      </c>
      <c r="L3" s="156" t="s">
        <v>1088</v>
      </c>
      <c r="M3" s="156" t="s">
        <v>1089</v>
      </c>
      <c r="N3" s="156" t="s">
        <v>1090</v>
      </c>
      <c r="O3" s="156" t="s">
        <v>1091</v>
      </c>
      <c r="P3" s="156" t="s">
        <v>1092</v>
      </c>
      <c r="Q3" s="159" t="s">
        <v>1093</v>
      </c>
      <c r="R3" s="156" t="s">
        <v>1094</v>
      </c>
      <c r="S3" s="158" t="s">
        <v>1095</v>
      </c>
      <c r="T3" s="158" t="s">
        <v>1096</v>
      </c>
      <c r="U3" s="158" t="s">
        <v>1097</v>
      </c>
      <c r="V3" s="383"/>
      <c r="W3" s="385"/>
      <c r="X3" s="386"/>
      <c r="Y3" s="387"/>
    </row>
    <row r="4" spans="1:25" s="163" customFormat="1" ht="13.5">
      <c r="A4" s="160">
        <f>COUNTA($B$4:B4)</f>
        <v>1</v>
      </c>
      <c r="B4" s="160" t="s">
        <v>1098</v>
      </c>
      <c r="C4" s="160" t="s">
        <v>1099</v>
      </c>
      <c r="D4" s="160" t="s">
        <v>1100</v>
      </c>
      <c r="E4" s="160" t="s">
        <v>1101</v>
      </c>
      <c r="F4" s="160" t="s">
        <v>1102</v>
      </c>
      <c r="G4" s="160" t="s">
        <v>1103</v>
      </c>
      <c r="H4" s="160" t="s">
        <v>1104</v>
      </c>
      <c r="I4" s="160" t="s">
        <v>1105</v>
      </c>
      <c r="J4" s="160" t="s">
        <v>1106</v>
      </c>
      <c r="K4" s="160" t="s">
        <v>1107</v>
      </c>
      <c r="L4" s="160">
        <v>6.7</v>
      </c>
      <c r="M4" s="160" t="s">
        <v>1109</v>
      </c>
      <c r="N4" s="160" t="s">
        <v>1110</v>
      </c>
      <c r="O4" s="160" t="s">
        <v>1111</v>
      </c>
      <c r="P4" s="160" t="s">
        <v>1112</v>
      </c>
      <c r="Q4" s="161">
        <v>2.8</v>
      </c>
      <c r="R4" s="160">
        <v>4</v>
      </c>
      <c r="S4" s="160">
        <v>8</v>
      </c>
      <c r="T4" s="160">
        <v>300</v>
      </c>
      <c r="U4" s="160">
        <v>2</v>
      </c>
      <c r="V4" s="160" t="s">
        <v>1113</v>
      </c>
      <c r="W4" s="162" t="s">
        <v>1114</v>
      </c>
      <c r="X4" s="160" t="s">
        <v>1115</v>
      </c>
      <c r="Y4" s="162"/>
    </row>
    <row r="5" spans="1:25" s="163" customFormat="1" ht="13.5">
      <c r="A5" s="160">
        <f>COUNTA($B$4:B5)</f>
        <v>2</v>
      </c>
      <c r="B5" s="160" t="s">
        <v>1098</v>
      </c>
      <c r="C5" s="160" t="s">
        <v>1099</v>
      </c>
      <c r="D5" s="160" t="s">
        <v>1100</v>
      </c>
      <c r="E5" s="160" t="s">
        <v>1116</v>
      </c>
      <c r="F5" s="160" t="s">
        <v>1117</v>
      </c>
      <c r="G5" s="160" t="s">
        <v>1118</v>
      </c>
      <c r="H5" s="160" t="s">
        <v>1119</v>
      </c>
      <c r="I5" s="160" t="s">
        <v>1105</v>
      </c>
      <c r="J5" s="160" t="s">
        <v>1120</v>
      </c>
      <c r="K5" s="160" t="s">
        <v>1107</v>
      </c>
      <c r="L5" s="160">
        <v>6.7</v>
      </c>
      <c r="M5" s="160" t="s">
        <v>1109</v>
      </c>
      <c r="N5" s="160" t="s">
        <v>1110</v>
      </c>
      <c r="O5" s="160" t="s">
        <v>1111</v>
      </c>
      <c r="P5" s="160" t="s">
        <v>1112</v>
      </c>
      <c r="Q5" s="161">
        <v>2.4</v>
      </c>
      <c r="R5" s="160">
        <v>4</v>
      </c>
      <c r="S5" s="160">
        <v>8</v>
      </c>
      <c r="T5" s="160">
        <v>300</v>
      </c>
      <c r="U5" s="160">
        <v>2</v>
      </c>
      <c r="V5" s="160" t="s">
        <v>1113</v>
      </c>
      <c r="W5" s="162" t="s">
        <v>1114</v>
      </c>
      <c r="X5" s="160" t="s">
        <v>1121</v>
      </c>
      <c r="Y5" s="162"/>
    </row>
    <row r="6" spans="1:25" s="163" customFormat="1" ht="13.5">
      <c r="A6" s="160">
        <f>COUNTA($B$4:B6)</f>
        <v>3</v>
      </c>
      <c r="B6" s="160" t="s">
        <v>1098</v>
      </c>
      <c r="C6" s="160" t="s">
        <v>1099</v>
      </c>
      <c r="D6" s="160" t="s">
        <v>1100</v>
      </c>
      <c r="E6" s="160" t="s">
        <v>1122</v>
      </c>
      <c r="F6" s="160" t="s">
        <v>1123</v>
      </c>
      <c r="G6" s="160" t="s">
        <v>1124</v>
      </c>
      <c r="H6" s="160" t="s">
        <v>1119</v>
      </c>
      <c r="I6" s="160" t="s">
        <v>1105</v>
      </c>
      <c r="J6" s="160" t="s">
        <v>1106</v>
      </c>
      <c r="K6" s="160" t="s">
        <v>1107</v>
      </c>
      <c r="L6" s="160">
        <v>6.7</v>
      </c>
      <c r="M6" s="160" t="s">
        <v>1109</v>
      </c>
      <c r="N6" s="160" t="s">
        <v>1110</v>
      </c>
      <c r="O6" s="160" t="s">
        <v>1111</v>
      </c>
      <c r="P6" s="160" t="s">
        <v>1112</v>
      </c>
      <c r="Q6" s="161">
        <v>2.4</v>
      </c>
      <c r="R6" s="160">
        <v>4</v>
      </c>
      <c r="S6" s="160">
        <v>8</v>
      </c>
      <c r="T6" s="160">
        <v>300</v>
      </c>
      <c r="U6" s="160">
        <v>2</v>
      </c>
      <c r="V6" s="160" t="s">
        <v>1113</v>
      </c>
      <c r="W6" s="162" t="s">
        <v>1114</v>
      </c>
      <c r="X6" s="160" t="s">
        <v>1115</v>
      </c>
      <c r="Y6" s="162"/>
    </row>
    <row r="7" spans="1:25" s="163" customFormat="1" ht="13.5">
      <c r="A7" s="160">
        <f>COUNTA($B$4:B7)</f>
        <v>4</v>
      </c>
      <c r="B7" s="160" t="s">
        <v>1098</v>
      </c>
      <c r="C7" s="160" t="s">
        <v>1099</v>
      </c>
      <c r="D7" s="160" t="s">
        <v>1100</v>
      </c>
      <c r="E7" s="160" t="s">
        <v>1125</v>
      </c>
      <c r="F7" s="160" t="s">
        <v>1126</v>
      </c>
      <c r="G7" s="160" t="s">
        <v>1127</v>
      </c>
      <c r="H7" s="160" t="s">
        <v>1128</v>
      </c>
      <c r="I7" s="160" t="s">
        <v>1105</v>
      </c>
      <c r="J7" s="160" t="s">
        <v>1106</v>
      </c>
      <c r="K7" s="160" t="s">
        <v>1107</v>
      </c>
      <c r="L7" s="160">
        <v>6.7</v>
      </c>
      <c r="M7" s="160" t="s">
        <v>1109</v>
      </c>
      <c r="N7" s="160" t="s">
        <v>1110</v>
      </c>
      <c r="O7" s="160" t="s">
        <v>1111</v>
      </c>
      <c r="P7" s="160" t="s">
        <v>1129</v>
      </c>
      <c r="Q7" s="161">
        <v>2.1</v>
      </c>
      <c r="R7" s="160">
        <v>4</v>
      </c>
      <c r="S7" s="160">
        <v>8</v>
      </c>
      <c r="T7" s="160">
        <v>300</v>
      </c>
      <c r="U7" s="160">
        <v>2</v>
      </c>
      <c r="V7" s="160" t="s">
        <v>1113</v>
      </c>
      <c r="W7" s="162" t="s">
        <v>1114</v>
      </c>
      <c r="X7" s="160" t="s">
        <v>1115</v>
      </c>
      <c r="Y7" s="162"/>
    </row>
    <row r="8" spans="1:25" s="163" customFormat="1" ht="13.5">
      <c r="A8" s="160">
        <f>COUNTA($B$4:B8)</f>
        <v>5</v>
      </c>
      <c r="B8" s="160" t="s">
        <v>1130</v>
      </c>
      <c r="C8" s="160" t="s">
        <v>1099</v>
      </c>
      <c r="D8" s="160" t="s">
        <v>1100</v>
      </c>
      <c r="E8" s="160" t="s">
        <v>1131</v>
      </c>
      <c r="F8" s="160" t="s">
        <v>1132</v>
      </c>
      <c r="G8" s="160" t="s">
        <v>1133</v>
      </c>
      <c r="H8" s="160" t="s">
        <v>1128</v>
      </c>
      <c r="I8" s="160" t="s">
        <v>1105</v>
      </c>
      <c r="J8" s="160" t="s">
        <v>1106</v>
      </c>
      <c r="K8" s="160" t="s">
        <v>1107</v>
      </c>
      <c r="L8" s="160">
        <v>6.7</v>
      </c>
      <c r="M8" s="160" t="s">
        <v>1109</v>
      </c>
      <c r="N8" s="160" t="s">
        <v>1110</v>
      </c>
      <c r="O8" s="160" t="s">
        <v>1111</v>
      </c>
      <c r="P8" s="160" t="s">
        <v>1129</v>
      </c>
      <c r="Q8" s="161">
        <v>2.4</v>
      </c>
      <c r="R8" s="160">
        <v>4</v>
      </c>
      <c r="S8" s="160">
        <v>8</v>
      </c>
      <c r="T8" s="160">
        <v>300</v>
      </c>
      <c r="U8" s="160">
        <v>2</v>
      </c>
      <c r="V8" s="160" t="s">
        <v>1113</v>
      </c>
      <c r="W8" s="162" t="s">
        <v>1114</v>
      </c>
      <c r="X8" s="160" t="s">
        <v>1115</v>
      </c>
      <c r="Y8" s="162"/>
    </row>
    <row r="9" spans="1:25" s="163" customFormat="1" ht="13.5">
      <c r="A9" s="160">
        <f>COUNTA($B$4:B9)</f>
        <v>6</v>
      </c>
      <c r="B9" s="160" t="s">
        <v>1098</v>
      </c>
      <c r="C9" s="160" t="s">
        <v>1099</v>
      </c>
      <c r="D9" s="160" t="s">
        <v>1100</v>
      </c>
      <c r="E9" s="160" t="s">
        <v>1134</v>
      </c>
      <c r="F9" s="160" t="s">
        <v>1135</v>
      </c>
      <c r="G9" s="160" t="s">
        <v>1136</v>
      </c>
      <c r="H9" s="160" t="s">
        <v>1128</v>
      </c>
      <c r="I9" s="160" t="s">
        <v>1105</v>
      </c>
      <c r="J9" s="160" t="s">
        <v>1106</v>
      </c>
      <c r="K9" s="160" t="s">
        <v>1107</v>
      </c>
      <c r="L9" s="160">
        <v>6.7</v>
      </c>
      <c r="M9" s="160" t="s">
        <v>1109</v>
      </c>
      <c r="N9" s="160" t="s">
        <v>1110</v>
      </c>
      <c r="O9" s="160" t="s">
        <v>1111</v>
      </c>
      <c r="P9" s="160" t="s">
        <v>1129</v>
      </c>
      <c r="Q9" s="161">
        <v>2.4</v>
      </c>
      <c r="R9" s="160">
        <v>4</v>
      </c>
      <c r="S9" s="160">
        <v>8</v>
      </c>
      <c r="T9" s="160">
        <v>300</v>
      </c>
      <c r="U9" s="160">
        <v>2</v>
      </c>
      <c r="V9" s="160" t="s">
        <v>1113</v>
      </c>
      <c r="W9" s="162" t="s">
        <v>1114</v>
      </c>
      <c r="X9" s="160" t="s">
        <v>1115</v>
      </c>
      <c r="Y9" s="162"/>
    </row>
    <row r="10" spans="1:25" s="163" customFormat="1" ht="13.5">
      <c r="A10" s="160">
        <f>COUNTA($B$4:B10)</f>
        <v>7</v>
      </c>
      <c r="B10" s="160" t="s">
        <v>1098</v>
      </c>
      <c r="C10" s="160" t="s">
        <v>1099</v>
      </c>
      <c r="D10" s="160" t="s">
        <v>1100</v>
      </c>
      <c r="E10" s="160" t="s">
        <v>1137</v>
      </c>
      <c r="F10" s="160" t="s">
        <v>1138</v>
      </c>
      <c r="G10" s="160" t="s">
        <v>1139</v>
      </c>
      <c r="H10" s="160" t="s">
        <v>1140</v>
      </c>
      <c r="I10" s="160" t="s">
        <v>1141</v>
      </c>
      <c r="J10" s="160" t="s">
        <v>1142</v>
      </c>
      <c r="K10" s="160" t="s">
        <v>1107</v>
      </c>
      <c r="L10" s="160">
        <v>6.7</v>
      </c>
      <c r="M10" s="160" t="s">
        <v>1143</v>
      </c>
      <c r="N10" s="160" t="s">
        <v>1110</v>
      </c>
      <c r="O10" s="160" t="s">
        <v>1111</v>
      </c>
      <c r="P10" s="160" t="s">
        <v>1129</v>
      </c>
      <c r="Q10" s="161">
        <v>2.4</v>
      </c>
      <c r="R10" s="160">
        <v>4</v>
      </c>
      <c r="S10" s="160">
        <v>8</v>
      </c>
      <c r="T10" s="160">
        <v>300</v>
      </c>
      <c r="U10" s="160">
        <v>2</v>
      </c>
      <c r="V10" s="160" t="s">
        <v>1113</v>
      </c>
      <c r="W10" s="162" t="s">
        <v>1114</v>
      </c>
      <c r="X10" s="160" t="s">
        <v>1115</v>
      </c>
      <c r="Y10" s="162"/>
    </row>
    <row r="11" spans="1:25" s="163" customFormat="1" ht="13.5">
      <c r="A11" s="160">
        <f>COUNTA($B$4:B11)</f>
        <v>8</v>
      </c>
      <c r="B11" s="160" t="s">
        <v>1098</v>
      </c>
      <c r="C11" s="160" t="s">
        <v>1099</v>
      </c>
      <c r="D11" s="160" t="s">
        <v>1100</v>
      </c>
      <c r="E11" s="160" t="s">
        <v>1144</v>
      </c>
      <c r="F11" s="160" t="s">
        <v>1145</v>
      </c>
      <c r="G11" s="160" t="s">
        <v>1146</v>
      </c>
      <c r="H11" s="160" t="s">
        <v>1147</v>
      </c>
      <c r="I11" s="160" t="s">
        <v>1141</v>
      </c>
      <c r="J11" s="160" t="s">
        <v>1106</v>
      </c>
      <c r="K11" s="160" t="s">
        <v>1148</v>
      </c>
      <c r="L11" s="160">
        <v>6.7</v>
      </c>
      <c r="M11" s="160" t="s">
        <v>1109</v>
      </c>
      <c r="N11" s="160" t="s">
        <v>1110</v>
      </c>
      <c r="O11" s="160" t="s">
        <v>1111</v>
      </c>
      <c r="P11" s="160" t="s">
        <v>1129</v>
      </c>
      <c r="Q11" s="161">
        <v>2.4</v>
      </c>
      <c r="R11" s="160">
        <v>4</v>
      </c>
      <c r="S11" s="160">
        <v>8</v>
      </c>
      <c r="T11" s="160">
        <v>300</v>
      </c>
      <c r="U11" s="160">
        <v>2</v>
      </c>
      <c r="V11" s="160" t="s">
        <v>1149</v>
      </c>
      <c r="W11" s="162" t="s">
        <v>1114</v>
      </c>
      <c r="X11" s="160" t="s">
        <v>1115</v>
      </c>
      <c r="Y11" s="162"/>
    </row>
    <row r="12" spans="1:25" s="163" customFormat="1" ht="13.5">
      <c r="A12" s="160">
        <f>COUNTA($B$4:B12)</f>
        <v>9</v>
      </c>
      <c r="B12" s="160" t="s">
        <v>1098</v>
      </c>
      <c r="C12" s="160" t="s">
        <v>1099</v>
      </c>
      <c r="D12" s="160" t="s">
        <v>1100</v>
      </c>
      <c r="E12" s="160" t="s">
        <v>1150</v>
      </c>
      <c r="F12" s="160" t="s">
        <v>1151</v>
      </c>
      <c r="G12" s="160" t="s">
        <v>1152</v>
      </c>
      <c r="H12" s="160" t="s">
        <v>1153</v>
      </c>
      <c r="I12" s="160" t="s">
        <v>1105</v>
      </c>
      <c r="J12" s="160" t="s">
        <v>1106</v>
      </c>
      <c r="K12" s="160" t="s">
        <v>1107</v>
      </c>
      <c r="L12" s="160">
        <v>6.7</v>
      </c>
      <c r="M12" s="160" t="s">
        <v>1143</v>
      </c>
      <c r="N12" s="160" t="s">
        <v>1110</v>
      </c>
      <c r="O12" s="160" t="s">
        <v>1111</v>
      </c>
      <c r="P12" s="160" t="s">
        <v>1154</v>
      </c>
      <c r="Q12" s="161">
        <v>2.4</v>
      </c>
      <c r="R12" s="160">
        <v>4</v>
      </c>
      <c r="S12" s="160">
        <v>8</v>
      </c>
      <c r="T12" s="160">
        <v>300</v>
      </c>
      <c r="U12" s="160">
        <v>2</v>
      </c>
      <c r="V12" s="160" t="s">
        <v>1113</v>
      </c>
      <c r="W12" s="162" t="s">
        <v>1114</v>
      </c>
      <c r="X12" s="160" t="s">
        <v>1115</v>
      </c>
      <c r="Y12" s="162"/>
    </row>
    <row r="13" spans="1:25" s="163" customFormat="1" ht="13.5">
      <c r="A13" s="160">
        <f>COUNTA($B$4:B13)</f>
        <v>10</v>
      </c>
      <c r="B13" s="160" t="s">
        <v>1130</v>
      </c>
      <c r="C13" s="160" t="s">
        <v>1099</v>
      </c>
      <c r="D13" s="160" t="s">
        <v>1155</v>
      </c>
      <c r="E13" s="160" t="s">
        <v>1156</v>
      </c>
      <c r="F13" s="160" t="s">
        <v>1157</v>
      </c>
      <c r="G13" s="160" t="s">
        <v>1158</v>
      </c>
      <c r="H13" s="160" t="s">
        <v>1128</v>
      </c>
      <c r="I13" s="160" t="s">
        <v>1141</v>
      </c>
      <c r="J13" s="160" t="s">
        <v>1120</v>
      </c>
      <c r="K13" s="160" t="s">
        <v>1107</v>
      </c>
      <c r="L13" s="160">
        <v>6.7</v>
      </c>
      <c r="M13" s="160" t="s">
        <v>1109</v>
      </c>
      <c r="N13" s="160" t="s">
        <v>1159</v>
      </c>
      <c r="O13" s="160" t="s">
        <v>1111</v>
      </c>
      <c r="P13" s="160" t="s">
        <v>1160</v>
      </c>
      <c r="Q13" s="161">
        <v>2.4</v>
      </c>
      <c r="R13" s="160">
        <v>4</v>
      </c>
      <c r="S13" s="160">
        <v>8</v>
      </c>
      <c r="T13" s="160">
        <v>300</v>
      </c>
      <c r="U13" s="160">
        <v>2</v>
      </c>
      <c r="V13" s="160" t="s">
        <v>1161</v>
      </c>
      <c r="W13" s="162" t="s">
        <v>1114</v>
      </c>
      <c r="X13" s="160" t="s">
        <v>1115</v>
      </c>
      <c r="Y13" s="162"/>
    </row>
    <row r="14" spans="1:25" s="167" customFormat="1" ht="13.5">
      <c r="A14" s="160">
        <f>COUNTA($B$4:B14)</f>
        <v>11</v>
      </c>
      <c r="B14" s="164" t="s">
        <v>1098</v>
      </c>
      <c r="C14" s="164" t="s">
        <v>1099</v>
      </c>
      <c r="D14" s="164" t="s">
        <v>1155</v>
      </c>
      <c r="E14" s="160" t="s">
        <v>1162</v>
      </c>
      <c r="F14" s="164" t="s">
        <v>1163</v>
      </c>
      <c r="G14" s="164" t="s">
        <v>1164</v>
      </c>
      <c r="H14" s="164" t="s">
        <v>1165</v>
      </c>
      <c r="I14" s="164" t="s">
        <v>1141</v>
      </c>
      <c r="J14" s="164" t="s">
        <v>1106</v>
      </c>
      <c r="K14" s="164" t="s">
        <v>1107</v>
      </c>
      <c r="L14" s="164">
        <v>6.7</v>
      </c>
      <c r="M14" s="160" t="s">
        <v>1109</v>
      </c>
      <c r="N14" s="160" t="s">
        <v>1110</v>
      </c>
      <c r="O14" s="160" t="s">
        <v>1111</v>
      </c>
      <c r="P14" s="164" t="s">
        <v>1166</v>
      </c>
      <c r="Q14" s="165">
        <v>2.5</v>
      </c>
      <c r="R14" s="164">
        <v>4</v>
      </c>
      <c r="S14" s="164">
        <v>8</v>
      </c>
      <c r="T14" s="164">
        <v>300</v>
      </c>
      <c r="U14" s="164">
        <v>2</v>
      </c>
      <c r="V14" s="160" t="s">
        <v>1113</v>
      </c>
      <c r="W14" s="162" t="s">
        <v>1114</v>
      </c>
      <c r="X14" s="160" t="s">
        <v>1115</v>
      </c>
      <c r="Y14" s="166"/>
    </row>
    <row r="15" spans="1:25" s="163" customFormat="1" ht="13.5">
      <c r="A15" s="160">
        <f>COUNTA($B$4:B15)</f>
        <v>12</v>
      </c>
      <c r="B15" s="160" t="s">
        <v>1098</v>
      </c>
      <c r="C15" s="160" t="s">
        <v>1167</v>
      </c>
      <c r="D15" s="160" t="s">
        <v>1155</v>
      </c>
      <c r="E15" s="160" t="s">
        <v>1168</v>
      </c>
      <c r="F15" s="160" t="s">
        <v>1169</v>
      </c>
      <c r="G15" s="160" t="s">
        <v>1170</v>
      </c>
      <c r="H15" s="160" t="s">
        <v>1140</v>
      </c>
      <c r="I15" s="160" t="s">
        <v>1141</v>
      </c>
      <c r="J15" s="160" t="s">
        <v>1106</v>
      </c>
      <c r="K15" s="160" t="s">
        <v>1107</v>
      </c>
      <c r="L15" s="160">
        <v>6.7</v>
      </c>
      <c r="M15" s="160" t="s">
        <v>1109</v>
      </c>
      <c r="N15" s="160" t="s">
        <v>1171</v>
      </c>
      <c r="O15" s="160" t="s">
        <v>1111</v>
      </c>
      <c r="P15" s="160" t="s">
        <v>1172</v>
      </c>
      <c r="Q15" s="161">
        <v>3</v>
      </c>
      <c r="R15" s="160">
        <v>4</v>
      </c>
      <c r="S15" s="160">
        <v>8</v>
      </c>
      <c r="T15" s="160">
        <v>300</v>
      </c>
      <c r="U15" s="160">
        <v>2</v>
      </c>
      <c r="V15" s="160" t="s">
        <v>1113</v>
      </c>
      <c r="W15" s="162" t="s">
        <v>1114</v>
      </c>
      <c r="X15" s="160" t="s">
        <v>1115</v>
      </c>
      <c r="Y15" s="162"/>
    </row>
    <row r="16" spans="1:25" s="163" customFormat="1" ht="13.5">
      <c r="A16" s="160">
        <f>COUNTA($B$4:B16)</f>
        <v>13</v>
      </c>
      <c r="B16" s="160" t="s">
        <v>1130</v>
      </c>
      <c r="C16" s="160" t="s">
        <v>1167</v>
      </c>
      <c r="D16" s="160" t="s">
        <v>1155</v>
      </c>
      <c r="E16" s="160" t="s">
        <v>1173</v>
      </c>
      <c r="F16" s="160" t="s">
        <v>1174</v>
      </c>
      <c r="G16" s="160" t="s">
        <v>1175</v>
      </c>
      <c r="H16" s="160" t="s">
        <v>1153</v>
      </c>
      <c r="I16" s="160" t="s">
        <v>1105</v>
      </c>
      <c r="J16" s="160" t="s">
        <v>1106</v>
      </c>
      <c r="K16" s="160" t="s">
        <v>1107</v>
      </c>
      <c r="L16" s="160">
        <v>6.7</v>
      </c>
      <c r="M16" s="160" t="s">
        <v>1143</v>
      </c>
      <c r="N16" s="160" t="s">
        <v>1110</v>
      </c>
      <c r="O16" s="160" t="s">
        <v>1111</v>
      </c>
      <c r="P16" s="160" t="s">
        <v>1176</v>
      </c>
      <c r="Q16" s="161">
        <v>3</v>
      </c>
      <c r="R16" s="160">
        <v>4</v>
      </c>
      <c r="S16" s="160">
        <v>8</v>
      </c>
      <c r="T16" s="160">
        <v>300</v>
      </c>
      <c r="U16" s="160">
        <v>2</v>
      </c>
      <c r="V16" s="160" t="s">
        <v>1113</v>
      </c>
      <c r="W16" s="162" t="s">
        <v>1114</v>
      </c>
      <c r="X16" s="160" t="s">
        <v>1115</v>
      </c>
      <c r="Y16" s="162"/>
    </row>
    <row r="17" spans="1:25">
      <c r="A17" s="160">
        <f>COUNTA($B$4:B17)</f>
        <v>14</v>
      </c>
      <c r="B17" s="160" t="s">
        <v>1098</v>
      </c>
      <c r="C17" s="160" t="s">
        <v>1099</v>
      </c>
      <c r="D17" s="160" t="s">
        <v>1155</v>
      </c>
      <c r="E17" s="160" t="s">
        <v>1177</v>
      </c>
      <c r="F17" s="160" t="s">
        <v>1178</v>
      </c>
      <c r="G17" s="160" t="s">
        <v>1179</v>
      </c>
      <c r="H17" s="160" t="s">
        <v>1119</v>
      </c>
      <c r="I17" s="160" t="s">
        <v>1105</v>
      </c>
      <c r="J17" s="160" t="s">
        <v>1142</v>
      </c>
      <c r="K17" s="160" t="s">
        <v>1107</v>
      </c>
      <c r="L17" s="160">
        <v>6.7</v>
      </c>
      <c r="M17" s="160" t="s">
        <v>1143</v>
      </c>
      <c r="N17" s="160" t="s">
        <v>1110</v>
      </c>
      <c r="O17" s="160" t="s">
        <v>1111</v>
      </c>
      <c r="P17" s="160" t="s">
        <v>1180</v>
      </c>
      <c r="Q17" s="161">
        <v>2.4</v>
      </c>
      <c r="R17" s="160">
        <v>4</v>
      </c>
      <c r="S17" s="160">
        <v>6</v>
      </c>
      <c r="T17" s="160">
        <v>146</v>
      </c>
      <c r="U17" s="160">
        <v>2</v>
      </c>
      <c r="V17" s="160" t="s">
        <v>1149</v>
      </c>
      <c r="W17" s="162" t="s">
        <v>1181</v>
      </c>
      <c r="X17" s="160" t="s">
        <v>1182</v>
      </c>
      <c r="Y17" s="168"/>
    </row>
    <row r="18" spans="1:25">
      <c r="A18" s="160">
        <f>COUNTA($B$4:B18)</f>
        <v>15</v>
      </c>
      <c r="B18" s="160" t="s">
        <v>1098</v>
      </c>
      <c r="C18" s="160" t="s">
        <v>1167</v>
      </c>
      <c r="D18" s="160" t="s">
        <v>1183</v>
      </c>
      <c r="E18" s="160" t="s">
        <v>1184</v>
      </c>
      <c r="F18" s="160" t="s">
        <v>1185</v>
      </c>
      <c r="G18" s="160" t="s">
        <v>1186</v>
      </c>
      <c r="H18" s="160" t="s">
        <v>1119</v>
      </c>
      <c r="I18" s="160" t="s">
        <v>1105</v>
      </c>
      <c r="J18" s="160" t="s">
        <v>1106</v>
      </c>
      <c r="K18" s="160" t="s">
        <v>1107</v>
      </c>
      <c r="L18" s="160">
        <v>6.7</v>
      </c>
      <c r="M18" s="160" t="s">
        <v>1109</v>
      </c>
      <c r="N18" s="160" t="s">
        <v>1159</v>
      </c>
      <c r="O18" s="160" t="s">
        <v>1111</v>
      </c>
      <c r="P18" s="160" t="s">
        <v>1187</v>
      </c>
      <c r="Q18" s="161">
        <v>2.4</v>
      </c>
      <c r="R18" s="160">
        <v>4</v>
      </c>
      <c r="S18" s="160">
        <v>6</v>
      </c>
      <c r="T18" s="160">
        <v>146</v>
      </c>
      <c r="U18" s="160">
        <v>2</v>
      </c>
      <c r="V18" s="160" t="s">
        <v>1113</v>
      </c>
      <c r="W18" s="162" t="s">
        <v>1114</v>
      </c>
      <c r="X18" s="160" t="s">
        <v>1115</v>
      </c>
      <c r="Y18" s="168"/>
    </row>
    <row r="19" spans="1:25">
      <c r="A19" s="160">
        <f>COUNTA($B$4:B19)</f>
        <v>16</v>
      </c>
      <c r="B19" s="160" t="s">
        <v>1098</v>
      </c>
      <c r="C19" s="160" t="s">
        <v>1099</v>
      </c>
      <c r="D19" s="160" t="s">
        <v>1155</v>
      </c>
      <c r="E19" s="160" t="s">
        <v>1188</v>
      </c>
      <c r="F19" s="160" t="s">
        <v>1189</v>
      </c>
      <c r="G19" s="160" t="s">
        <v>1190</v>
      </c>
      <c r="H19" s="160" t="s">
        <v>1119</v>
      </c>
      <c r="I19" s="160" t="s">
        <v>1105</v>
      </c>
      <c r="J19" s="160" t="s">
        <v>1106</v>
      </c>
      <c r="K19" s="160" t="s">
        <v>1107</v>
      </c>
      <c r="L19" s="160">
        <v>6.7</v>
      </c>
      <c r="M19" s="160" t="s">
        <v>1143</v>
      </c>
      <c r="N19" s="160" t="s">
        <v>1110</v>
      </c>
      <c r="O19" s="160" t="s">
        <v>1111</v>
      </c>
      <c r="P19" s="160" t="s">
        <v>1187</v>
      </c>
      <c r="Q19" s="161">
        <v>2.4</v>
      </c>
      <c r="R19" s="160">
        <v>4</v>
      </c>
      <c r="S19" s="160">
        <v>6</v>
      </c>
      <c r="T19" s="160">
        <v>146</v>
      </c>
      <c r="U19" s="160">
        <v>2</v>
      </c>
      <c r="V19" s="160" t="s">
        <v>1191</v>
      </c>
      <c r="W19" s="162" t="s">
        <v>1181</v>
      </c>
      <c r="X19" s="160" t="s">
        <v>1115</v>
      </c>
      <c r="Y19" s="168"/>
    </row>
    <row r="20" spans="1:25" s="163" customFormat="1" ht="13.5">
      <c r="A20" s="160">
        <f>COUNTA($B$4:B20)</f>
        <v>17</v>
      </c>
      <c r="B20" s="160" t="s">
        <v>1130</v>
      </c>
      <c r="C20" s="160" t="s">
        <v>1167</v>
      </c>
      <c r="D20" s="160" t="s">
        <v>1192</v>
      </c>
      <c r="E20" s="160" t="s">
        <v>1193</v>
      </c>
      <c r="F20" s="160" t="s">
        <v>1194</v>
      </c>
      <c r="G20" s="160" t="s">
        <v>1195</v>
      </c>
      <c r="H20" s="160" t="s">
        <v>1196</v>
      </c>
      <c r="I20" s="160" t="s">
        <v>1141</v>
      </c>
      <c r="J20" s="160" t="s">
        <v>1106</v>
      </c>
      <c r="K20" s="160" t="s">
        <v>1197</v>
      </c>
      <c r="L20" s="160">
        <v>5.8</v>
      </c>
      <c r="M20" s="160" t="s">
        <v>1198</v>
      </c>
      <c r="N20" s="160" t="s">
        <v>1199</v>
      </c>
      <c r="O20" s="160"/>
      <c r="P20" s="160" t="s">
        <v>1180</v>
      </c>
      <c r="Q20" s="161">
        <v>2.4</v>
      </c>
      <c r="R20" s="160">
        <v>8</v>
      </c>
      <c r="S20" s="160">
        <v>6</v>
      </c>
      <c r="T20" s="160">
        <v>146</v>
      </c>
      <c r="U20" s="160">
        <v>2</v>
      </c>
      <c r="V20" s="160" t="s">
        <v>1149</v>
      </c>
      <c r="W20" s="162" t="s">
        <v>1200</v>
      </c>
      <c r="X20" s="160"/>
      <c r="Y20" s="162"/>
    </row>
    <row r="21" spans="1:25" s="170" customFormat="1">
      <c r="A21" s="160">
        <f>COUNTA($B$4:B21)</f>
        <v>18</v>
      </c>
      <c r="B21" s="169" t="s">
        <v>1098</v>
      </c>
      <c r="C21" s="169" t="s">
        <v>1099</v>
      </c>
      <c r="D21" s="169" t="s">
        <v>1201</v>
      </c>
      <c r="E21" s="169" t="s">
        <v>1202</v>
      </c>
      <c r="F21" s="169" t="s">
        <v>1203</v>
      </c>
      <c r="G21" s="169" t="s">
        <v>1204</v>
      </c>
      <c r="H21" s="169" t="s">
        <v>1205</v>
      </c>
      <c r="I21" s="169" t="s">
        <v>1105</v>
      </c>
      <c r="J21" s="169" t="s">
        <v>1142</v>
      </c>
      <c r="K21" s="169" t="s">
        <v>1107</v>
      </c>
      <c r="L21" s="169">
        <v>5.8</v>
      </c>
      <c r="M21" s="169" t="s">
        <v>1206</v>
      </c>
      <c r="N21" s="169" t="s">
        <v>1207</v>
      </c>
      <c r="O21" s="169" t="s">
        <v>1208</v>
      </c>
      <c r="P21" s="169" t="s">
        <v>1180</v>
      </c>
      <c r="Q21" s="169">
        <v>2.4</v>
      </c>
      <c r="R21" s="169">
        <v>8</v>
      </c>
      <c r="S21" s="169">
        <v>16</v>
      </c>
      <c r="T21" s="169">
        <v>146</v>
      </c>
      <c r="U21" s="169">
        <v>6</v>
      </c>
      <c r="V21" s="160" t="s">
        <v>1149</v>
      </c>
      <c r="W21" s="166" t="s">
        <v>1209</v>
      </c>
      <c r="X21" s="169" t="s">
        <v>1209</v>
      </c>
      <c r="Y21" s="169"/>
    </row>
    <row r="22" spans="1:25" s="170" customFormat="1">
      <c r="A22" s="160">
        <f>COUNTA($B$4:B22)</f>
        <v>19</v>
      </c>
      <c r="B22" s="169" t="s">
        <v>1098</v>
      </c>
      <c r="C22" s="169" t="s">
        <v>1167</v>
      </c>
      <c r="D22" s="169" t="s">
        <v>1210</v>
      </c>
      <c r="E22" s="169" t="s">
        <v>1211</v>
      </c>
      <c r="F22" s="169" t="s">
        <v>1212</v>
      </c>
      <c r="G22" s="169" t="s">
        <v>1213</v>
      </c>
      <c r="H22" s="169" t="s">
        <v>1205</v>
      </c>
      <c r="I22" s="169" t="s">
        <v>1105</v>
      </c>
      <c r="J22" s="169" t="s">
        <v>1106</v>
      </c>
      <c r="K22" s="169" t="s">
        <v>1197</v>
      </c>
      <c r="L22" s="169">
        <v>5.8</v>
      </c>
      <c r="M22" s="169" t="s">
        <v>1206</v>
      </c>
      <c r="N22" s="169" t="s">
        <v>1207</v>
      </c>
      <c r="O22" s="169" t="s">
        <v>1208</v>
      </c>
      <c r="P22" s="169" t="s">
        <v>1187</v>
      </c>
      <c r="Q22" s="169">
        <v>2.4</v>
      </c>
      <c r="R22" s="169">
        <v>8</v>
      </c>
      <c r="S22" s="169">
        <v>16</v>
      </c>
      <c r="T22" s="169">
        <v>146</v>
      </c>
      <c r="U22" s="169">
        <v>2</v>
      </c>
      <c r="V22" s="160" t="s">
        <v>1113</v>
      </c>
      <c r="W22" s="166" t="s">
        <v>1200</v>
      </c>
      <c r="X22" s="169" t="s">
        <v>1200</v>
      </c>
      <c r="Y22" s="169"/>
    </row>
    <row r="23" spans="1:25" s="163" customFormat="1" ht="13.5">
      <c r="A23" s="160">
        <f>COUNTA($B$4:B23)</f>
        <v>20</v>
      </c>
      <c r="B23" s="160" t="s">
        <v>1130</v>
      </c>
      <c r="C23" s="160" t="s">
        <v>1099</v>
      </c>
      <c r="D23" s="160" t="s">
        <v>1214</v>
      </c>
      <c r="E23" s="160" t="s">
        <v>1215</v>
      </c>
      <c r="F23" s="160" t="s">
        <v>1216</v>
      </c>
      <c r="G23" s="160" t="s">
        <v>1217</v>
      </c>
      <c r="H23" s="160" t="s">
        <v>1196</v>
      </c>
      <c r="I23" s="160" t="s">
        <v>1105</v>
      </c>
      <c r="J23" s="160" t="s">
        <v>1142</v>
      </c>
      <c r="K23" s="160" t="s">
        <v>1197</v>
      </c>
      <c r="L23" s="160">
        <v>7.3</v>
      </c>
      <c r="M23" s="160" t="s">
        <v>1218</v>
      </c>
      <c r="N23" s="160" t="s">
        <v>1111</v>
      </c>
      <c r="O23" s="160" t="s">
        <v>1219</v>
      </c>
      <c r="P23" s="160" t="s">
        <v>1187</v>
      </c>
      <c r="Q23" s="161">
        <v>2.4</v>
      </c>
      <c r="R23" s="160">
        <v>4</v>
      </c>
      <c r="S23" s="160">
        <v>32</v>
      </c>
      <c r="T23" s="160">
        <v>146</v>
      </c>
      <c r="U23" s="160">
        <v>2</v>
      </c>
      <c r="V23" s="160" t="s">
        <v>1113</v>
      </c>
      <c r="W23" s="162" t="s">
        <v>1200</v>
      </c>
      <c r="X23" s="160"/>
      <c r="Y23" s="162"/>
    </row>
    <row r="24" spans="1:25" s="163" customFormat="1" ht="13.5">
      <c r="A24" s="160">
        <f>COUNTA($B$4:B24)</f>
        <v>21</v>
      </c>
      <c r="B24" s="160" t="s">
        <v>1130</v>
      </c>
      <c r="C24" s="160" t="s">
        <v>1167</v>
      </c>
      <c r="D24" s="160" t="s">
        <v>1220</v>
      </c>
      <c r="E24" s="160" t="s">
        <v>1221</v>
      </c>
      <c r="F24" s="160" t="s">
        <v>1222</v>
      </c>
      <c r="G24" s="160" t="s">
        <v>1223</v>
      </c>
      <c r="H24" s="160" t="s">
        <v>1224</v>
      </c>
      <c r="I24" s="160" t="s">
        <v>1141</v>
      </c>
      <c r="J24" s="160" t="s">
        <v>1106</v>
      </c>
      <c r="K24" s="160" t="s">
        <v>1197</v>
      </c>
      <c r="L24" s="160">
        <v>7.3</v>
      </c>
      <c r="M24" s="160" t="s">
        <v>1218</v>
      </c>
      <c r="N24" s="160" t="s">
        <v>1111</v>
      </c>
      <c r="O24" s="160"/>
      <c r="P24" s="160" t="s">
        <v>1187</v>
      </c>
      <c r="Q24" s="161">
        <v>2.4</v>
      </c>
      <c r="R24" s="160">
        <v>4</v>
      </c>
      <c r="S24" s="160">
        <v>32</v>
      </c>
      <c r="T24" s="160">
        <v>146</v>
      </c>
      <c r="U24" s="160">
        <v>2</v>
      </c>
      <c r="V24" s="160" t="s">
        <v>1149</v>
      </c>
      <c r="W24" s="162" t="s">
        <v>1209</v>
      </c>
      <c r="X24" s="160"/>
      <c r="Y24" s="162"/>
    </row>
    <row r="25" spans="1:25" s="163" customFormat="1" ht="13.5">
      <c r="A25" s="160">
        <f>COUNTA($B$4:B25)</f>
        <v>22</v>
      </c>
      <c r="B25" s="160" t="s">
        <v>1130</v>
      </c>
      <c r="C25" s="160" t="s">
        <v>1167</v>
      </c>
      <c r="D25" s="160" t="s">
        <v>1225</v>
      </c>
      <c r="E25" s="160" t="s">
        <v>1226</v>
      </c>
      <c r="F25" s="160" t="s">
        <v>1227</v>
      </c>
      <c r="G25" s="160" t="s">
        <v>1228</v>
      </c>
      <c r="H25" s="160" t="s">
        <v>1165</v>
      </c>
      <c r="I25" s="160" t="s">
        <v>1105</v>
      </c>
      <c r="J25" s="160" t="s">
        <v>1142</v>
      </c>
      <c r="K25" s="160" t="s">
        <v>1107</v>
      </c>
      <c r="L25" s="160">
        <v>7.1</v>
      </c>
      <c r="M25" s="160" t="s">
        <v>1229</v>
      </c>
      <c r="N25" s="160" t="s">
        <v>1219</v>
      </c>
      <c r="O25" s="160"/>
      <c r="P25" s="160" t="s">
        <v>1230</v>
      </c>
      <c r="Q25" s="161">
        <v>2.4</v>
      </c>
      <c r="R25" s="160">
        <v>4</v>
      </c>
      <c r="S25" s="160">
        <v>8</v>
      </c>
      <c r="T25" s="160">
        <v>146</v>
      </c>
      <c r="U25" s="160">
        <v>2</v>
      </c>
      <c r="V25" s="160" t="s">
        <v>1149</v>
      </c>
      <c r="W25" s="162" t="s">
        <v>1200</v>
      </c>
      <c r="X25" s="160"/>
      <c r="Y25" s="162"/>
    </row>
    <row r="26" spans="1:25" s="163" customFormat="1" ht="13.5" customHeight="1">
      <c r="A26" s="160">
        <f>COUNTA($B$4:B26)</f>
        <v>23</v>
      </c>
      <c r="B26" s="160" t="s">
        <v>1098</v>
      </c>
      <c r="C26" s="160" t="s">
        <v>1099</v>
      </c>
      <c r="D26" s="160" t="s">
        <v>1231</v>
      </c>
      <c r="E26" s="171" t="s">
        <v>1232</v>
      </c>
      <c r="F26" s="160" t="s">
        <v>1233</v>
      </c>
      <c r="G26" s="160" t="s">
        <v>1234</v>
      </c>
      <c r="H26" s="160" t="s">
        <v>1235</v>
      </c>
      <c r="I26" s="160" t="s">
        <v>1236</v>
      </c>
      <c r="J26" s="160" t="s">
        <v>1237</v>
      </c>
      <c r="K26" s="160" t="s">
        <v>1238</v>
      </c>
      <c r="L26" s="160">
        <v>6.1</v>
      </c>
      <c r="M26" s="160" t="s">
        <v>1239</v>
      </c>
      <c r="N26" s="160"/>
      <c r="O26" s="160" t="s">
        <v>1240</v>
      </c>
      <c r="P26" s="160" t="s">
        <v>1241</v>
      </c>
      <c r="Q26" s="161">
        <v>3.8</v>
      </c>
      <c r="R26" s="160">
        <v>23</v>
      </c>
      <c r="S26" s="160">
        <v>156</v>
      </c>
      <c r="T26" s="160">
        <v>300</v>
      </c>
      <c r="U26" s="160">
        <v>3</v>
      </c>
      <c r="V26" s="160" t="s">
        <v>1149</v>
      </c>
      <c r="W26" s="162" t="s">
        <v>1242</v>
      </c>
      <c r="X26" s="160" t="s">
        <v>1243</v>
      </c>
      <c r="Y26" s="162"/>
    </row>
    <row r="27" spans="1:25" s="163" customFormat="1" ht="13.5">
      <c r="A27" s="160">
        <f>COUNTA($B$4:B27)</f>
        <v>24</v>
      </c>
      <c r="B27" s="160" t="s">
        <v>1130</v>
      </c>
      <c r="C27" s="160" t="s">
        <v>1167</v>
      </c>
      <c r="D27" s="160" t="s">
        <v>1231</v>
      </c>
      <c r="E27" s="171" t="s">
        <v>1244</v>
      </c>
      <c r="F27" s="160" t="s">
        <v>1245</v>
      </c>
      <c r="G27" s="172" t="s">
        <v>1246</v>
      </c>
      <c r="H27" s="160" t="s">
        <v>1247</v>
      </c>
      <c r="I27" s="160" t="s">
        <v>1248</v>
      </c>
      <c r="J27" s="160" t="s">
        <v>1249</v>
      </c>
      <c r="K27" s="160" t="s">
        <v>1238</v>
      </c>
      <c r="L27" s="160">
        <v>6.1</v>
      </c>
      <c r="M27" s="160"/>
      <c r="N27" s="160"/>
      <c r="O27" s="160"/>
      <c r="P27" s="160" t="s">
        <v>1241</v>
      </c>
      <c r="Q27" s="161">
        <v>3.8</v>
      </c>
      <c r="R27" s="160">
        <v>23</v>
      </c>
      <c r="S27" s="160">
        <v>156</v>
      </c>
      <c r="T27" s="160">
        <v>300</v>
      </c>
      <c r="U27" s="160">
        <v>3</v>
      </c>
      <c r="V27" s="160" t="s">
        <v>1149</v>
      </c>
      <c r="W27" s="162" t="s">
        <v>1242</v>
      </c>
      <c r="X27" s="160" t="s">
        <v>1243</v>
      </c>
      <c r="Y27" s="162"/>
    </row>
    <row r="28" spans="1:25" s="163" customFormat="1" ht="13.5">
      <c r="A28" s="160">
        <f>COUNTA($B$4:B28)</f>
        <v>25</v>
      </c>
      <c r="B28" s="160" t="s">
        <v>1130</v>
      </c>
      <c r="C28" s="160" t="s">
        <v>1167</v>
      </c>
      <c r="D28" s="160" t="s">
        <v>1250</v>
      </c>
      <c r="E28" s="160" t="s">
        <v>1251</v>
      </c>
      <c r="F28" s="160" t="s">
        <v>1252</v>
      </c>
      <c r="G28" s="160" t="s">
        <v>1253</v>
      </c>
      <c r="H28" s="160" t="s">
        <v>1247</v>
      </c>
      <c r="I28" s="160" t="s">
        <v>1236</v>
      </c>
      <c r="J28" s="160" t="s">
        <v>1237</v>
      </c>
      <c r="K28" s="160" t="s">
        <v>1254</v>
      </c>
      <c r="L28" s="160">
        <v>6.1</v>
      </c>
      <c r="M28" s="160"/>
      <c r="N28" s="160"/>
      <c r="O28" s="160" t="s">
        <v>1255</v>
      </c>
      <c r="P28" s="160" t="s">
        <v>1241</v>
      </c>
      <c r="Q28" s="161">
        <v>3.8</v>
      </c>
      <c r="R28" s="160">
        <v>2</v>
      </c>
      <c r="S28" s="160">
        <v>32</v>
      </c>
      <c r="T28" s="160">
        <v>300</v>
      </c>
      <c r="U28" s="160">
        <v>3</v>
      </c>
      <c r="V28" s="160" t="s">
        <v>1113</v>
      </c>
      <c r="W28" s="162" t="s">
        <v>1242</v>
      </c>
      <c r="X28" s="160" t="s">
        <v>1256</v>
      </c>
      <c r="Y28" s="162"/>
    </row>
    <row r="29" spans="1:25" s="163" customFormat="1" ht="13.5">
      <c r="A29" s="160">
        <f>COUNTA($B$4:B29)</f>
        <v>26</v>
      </c>
      <c r="B29" s="160" t="s">
        <v>1130</v>
      </c>
      <c r="C29" s="160" t="s">
        <v>1099</v>
      </c>
      <c r="D29" s="160" t="s">
        <v>1250</v>
      </c>
      <c r="E29" s="160" t="s">
        <v>1257</v>
      </c>
      <c r="F29" s="160" t="s">
        <v>1258</v>
      </c>
      <c r="G29" s="172" t="s">
        <v>1259</v>
      </c>
      <c r="H29" s="160" t="s">
        <v>1247</v>
      </c>
      <c r="I29" s="160" t="s">
        <v>1236</v>
      </c>
      <c r="J29" s="160" t="s">
        <v>1237</v>
      </c>
      <c r="K29" s="160" t="s">
        <v>1254</v>
      </c>
      <c r="L29" s="160">
        <v>6.1</v>
      </c>
      <c r="M29" s="160"/>
      <c r="N29" s="160"/>
      <c r="O29" s="160"/>
      <c r="P29" s="160" t="s">
        <v>1241</v>
      </c>
      <c r="Q29" s="161">
        <v>3.8</v>
      </c>
      <c r="R29" s="160">
        <v>2</v>
      </c>
      <c r="S29" s="160">
        <v>32</v>
      </c>
      <c r="T29" s="160">
        <v>300</v>
      </c>
      <c r="U29" s="160">
        <v>3</v>
      </c>
      <c r="V29" s="160" t="s">
        <v>1149</v>
      </c>
      <c r="W29" s="162" t="s">
        <v>1260</v>
      </c>
      <c r="X29" s="160" t="s">
        <v>1261</v>
      </c>
      <c r="Y29" s="162"/>
    </row>
    <row r="30" spans="1:25" s="163" customFormat="1" ht="13.5">
      <c r="A30" s="160">
        <f>COUNTA($B$4:B30)</f>
        <v>27</v>
      </c>
      <c r="B30" s="160" t="s">
        <v>1130</v>
      </c>
      <c r="C30" s="160" t="s">
        <v>1167</v>
      </c>
      <c r="D30" s="160" t="s">
        <v>1262</v>
      </c>
      <c r="E30" s="160" t="s">
        <v>1263</v>
      </c>
      <c r="F30" s="160" t="s">
        <v>1264</v>
      </c>
      <c r="G30" s="160" t="s">
        <v>1265</v>
      </c>
      <c r="H30" s="160" t="s">
        <v>1266</v>
      </c>
      <c r="I30" s="160" t="s">
        <v>1141</v>
      </c>
      <c r="J30" s="160" t="s">
        <v>1142</v>
      </c>
      <c r="K30" s="160" t="s">
        <v>1197</v>
      </c>
      <c r="L30" s="160">
        <v>6.7</v>
      </c>
      <c r="M30" s="160" t="s">
        <v>1267</v>
      </c>
      <c r="N30" s="160" t="s">
        <v>1159</v>
      </c>
      <c r="O30" s="160" t="s">
        <v>1111</v>
      </c>
      <c r="P30" s="160" t="s">
        <v>1268</v>
      </c>
      <c r="Q30" s="161">
        <v>2.4</v>
      </c>
      <c r="R30" s="160">
        <v>10</v>
      </c>
      <c r="S30" s="160">
        <v>48</v>
      </c>
      <c r="T30" s="160">
        <v>300</v>
      </c>
      <c r="U30" s="160">
        <v>2</v>
      </c>
      <c r="V30" s="160" t="s">
        <v>1149</v>
      </c>
      <c r="W30" s="162" t="s">
        <v>1269</v>
      </c>
      <c r="X30" s="160" t="s">
        <v>1270</v>
      </c>
      <c r="Y30" s="162"/>
    </row>
    <row r="31" spans="1:25" s="163" customFormat="1" ht="13.5">
      <c r="A31" s="160">
        <f>COUNTA($B$4:B31)</f>
        <v>28</v>
      </c>
      <c r="B31" s="160" t="s">
        <v>1130</v>
      </c>
      <c r="C31" s="160" t="s">
        <v>1167</v>
      </c>
      <c r="D31" s="160" t="s">
        <v>1271</v>
      </c>
      <c r="E31" s="160" t="s">
        <v>1272</v>
      </c>
      <c r="F31" s="160" t="s">
        <v>1273</v>
      </c>
      <c r="G31" s="160" t="s">
        <v>1274</v>
      </c>
      <c r="H31" s="160" t="s">
        <v>1266</v>
      </c>
      <c r="I31" s="160" t="s">
        <v>1105</v>
      </c>
      <c r="J31" s="160" t="s">
        <v>1106</v>
      </c>
      <c r="K31" s="160" t="s">
        <v>1197</v>
      </c>
      <c r="L31" s="160">
        <v>6.7</v>
      </c>
      <c r="M31" s="160" t="s">
        <v>1267</v>
      </c>
      <c r="N31" s="160" t="s">
        <v>1171</v>
      </c>
      <c r="O31" s="160" t="s">
        <v>1111</v>
      </c>
      <c r="P31" s="160" t="s">
        <v>1275</v>
      </c>
      <c r="Q31" s="161">
        <v>2.4</v>
      </c>
      <c r="R31" s="160">
        <v>10</v>
      </c>
      <c r="S31" s="160">
        <v>48</v>
      </c>
      <c r="T31" s="160">
        <v>300</v>
      </c>
      <c r="U31" s="160">
        <v>2</v>
      </c>
      <c r="V31" s="160" t="s">
        <v>1113</v>
      </c>
      <c r="W31" s="162" t="s">
        <v>1269</v>
      </c>
      <c r="X31" s="160" t="s">
        <v>1270</v>
      </c>
      <c r="Y31" s="162"/>
    </row>
    <row r="32" spans="1:25" s="163" customFormat="1" ht="13.5">
      <c r="A32" s="160">
        <f>COUNTA($B$4:B32)</f>
        <v>29</v>
      </c>
      <c r="B32" s="160" t="s">
        <v>1130</v>
      </c>
      <c r="C32" s="160" t="s">
        <v>1167</v>
      </c>
      <c r="D32" s="160" t="s">
        <v>1271</v>
      </c>
      <c r="E32" s="160" t="s">
        <v>1276</v>
      </c>
      <c r="F32" s="160" t="s">
        <v>1277</v>
      </c>
      <c r="G32" s="160" t="s">
        <v>1278</v>
      </c>
      <c r="H32" s="160" t="s">
        <v>1279</v>
      </c>
      <c r="I32" s="160" t="s">
        <v>1141</v>
      </c>
      <c r="J32" s="160" t="s">
        <v>1142</v>
      </c>
      <c r="K32" s="160" t="s">
        <v>1107</v>
      </c>
      <c r="L32" s="160">
        <v>6.7</v>
      </c>
      <c r="M32" s="160" t="s">
        <v>1267</v>
      </c>
      <c r="N32" s="160" t="s">
        <v>1159</v>
      </c>
      <c r="O32" s="160" t="s">
        <v>1111</v>
      </c>
      <c r="P32" s="160" t="s">
        <v>1268</v>
      </c>
      <c r="Q32" s="161">
        <v>2.4</v>
      </c>
      <c r="R32" s="160">
        <v>10</v>
      </c>
      <c r="S32" s="160">
        <v>48</v>
      </c>
      <c r="T32" s="160">
        <v>300</v>
      </c>
      <c r="U32" s="160">
        <v>2</v>
      </c>
      <c r="V32" s="160" t="s">
        <v>1113</v>
      </c>
      <c r="W32" s="162" t="s">
        <v>1280</v>
      </c>
      <c r="X32" s="160" t="s">
        <v>1281</v>
      </c>
      <c r="Y32" s="162"/>
    </row>
    <row r="33" spans="1:25" s="163" customFormat="1" ht="13.5">
      <c r="A33" s="160">
        <f>COUNTA($B$4:B33)</f>
        <v>30</v>
      </c>
      <c r="B33" s="160" t="s">
        <v>1130</v>
      </c>
      <c r="C33" s="160" t="s">
        <v>1167</v>
      </c>
      <c r="D33" s="160" t="s">
        <v>1262</v>
      </c>
      <c r="E33" s="160" t="s">
        <v>1282</v>
      </c>
      <c r="F33" s="160" t="s">
        <v>1283</v>
      </c>
      <c r="G33" s="160" t="s">
        <v>1284</v>
      </c>
      <c r="H33" s="160" t="s">
        <v>1279</v>
      </c>
      <c r="I33" s="160" t="s">
        <v>1141</v>
      </c>
      <c r="J33" s="160" t="s">
        <v>1142</v>
      </c>
      <c r="K33" s="160" t="s">
        <v>1107</v>
      </c>
      <c r="L33" s="160">
        <v>6.7</v>
      </c>
      <c r="M33" s="160" t="s">
        <v>1267</v>
      </c>
      <c r="N33" s="160" t="s">
        <v>1171</v>
      </c>
      <c r="O33" s="160" t="s">
        <v>1111</v>
      </c>
      <c r="P33" s="160" t="s">
        <v>1275</v>
      </c>
      <c r="Q33" s="161">
        <v>2.4</v>
      </c>
      <c r="R33" s="160">
        <v>10</v>
      </c>
      <c r="S33" s="160">
        <v>48</v>
      </c>
      <c r="T33" s="160">
        <v>300</v>
      </c>
      <c r="U33" s="160">
        <v>2</v>
      </c>
      <c r="V33" s="160" t="s">
        <v>1113</v>
      </c>
      <c r="W33" s="162" t="s">
        <v>1280</v>
      </c>
      <c r="X33" s="160" t="s">
        <v>1270</v>
      </c>
      <c r="Y33" s="162"/>
    </row>
    <row r="34" spans="1:25" s="163" customFormat="1" ht="13.5">
      <c r="A34" s="160">
        <f>COUNTA($B$4:B34)</f>
        <v>31</v>
      </c>
      <c r="B34" s="160" t="s">
        <v>1098</v>
      </c>
      <c r="C34" s="160" t="s">
        <v>1167</v>
      </c>
      <c r="D34" s="160" t="s">
        <v>1271</v>
      </c>
      <c r="E34" s="160" t="s">
        <v>1285</v>
      </c>
      <c r="F34" s="160" t="s">
        <v>1286</v>
      </c>
      <c r="G34" s="160" t="s">
        <v>1287</v>
      </c>
      <c r="H34" s="160" t="s">
        <v>1266</v>
      </c>
      <c r="I34" s="160" t="s">
        <v>1141</v>
      </c>
      <c r="J34" s="160" t="s">
        <v>1142</v>
      </c>
      <c r="K34" s="160" t="s">
        <v>1197</v>
      </c>
      <c r="L34" s="160">
        <v>6.7</v>
      </c>
      <c r="M34" s="160" t="s">
        <v>1267</v>
      </c>
      <c r="N34" s="160" t="s">
        <v>1159</v>
      </c>
      <c r="O34" s="160" t="s">
        <v>1111</v>
      </c>
      <c r="P34" s="160" t="s">
        <v>1268</v>
      </c>
      <c r="Q34" s="161">
        <v>2.4</v>
      </c>
      <c r="R34" s="160">
        <v>10</v>
      </c>
      <c r="S34" s="160">
        <v>48</v>
      </c>
      <c r="T34" s="160">
        <v>300</v>
      </c>
      <c r="U34" s="160">
        <v>2</v>
      </c>
      <c r="V34" s="160" t="s">
        <v>1113</v>
      </c>
      <c r="W34" s="162" t="s">
        <v>1280</v>
      </c>
      <c r="X34" s="160" t="s">
        <v>1270</v>
      </c>
      <c r="Y34" s="162"/>
    </row>
    <row r="35" spans="1:25" s="163" customFormat="1" ht="13.5">
      <c r="A35" s="160">
        <f>COUNTA($B$4:B35)</f>
        <v>32</v>
      </c>
      <c r="B35" s="160" t="s">
        <v>1130</v>
      </c>
      <c r="C35" s="160" t="s">
        <v>1167</v>
      </c>
      <c r="D35" s="160" t="s">
        <v>1262</v>
      </c>
      <c r="E35" s="160" t="s">
        <v>1288</v>
      </c>
      <c r="F35" s="160" t="s">
        <v>1289</v>
      </c>
      <c r="G35" s="160" t="s">
        <v>1290</v>
      </c>
      <c r="H35" s="160" t="s">
        <v>1266</v>
      </c>
      <c r="I35" s="160" t="s">
        <v>1141</v>
      </c>
      <c r="J35" s="160" t="s">
        <v>1142</v>
      </c>
      <c r="K35" s="160" t="s">
        <v>1107</v>
      </c>
      <c r="L35" s="160">
        <v>6.7</v>
      </c>
      <c r="M35" s="160" t="s">
        <v>1267</v>
      </c>
      <c r="N35" s="160" t="s">
        <v>1110</v>
      </c>
      <c r="O35" s="160" t="s">
        <v>1111</v>
      </c>
      <c r="P35" s="160" t="s">
        <v>1268</v>
      </c>
      <c r="Q35" s="161">
        <v>2.4</v>
      </c>
      <c r="R35" s="160">
        <v>10</v>
      </c>
      <c r="S35" s="160">
        <v>48</v>
      </c>
      <c r="T35" s="160">
        <v>300</v>
      </c>
      <c r="U35" s="160">
        <v>2</v>
      </c>
      <c r="V35" s="160" t="s">
        <v>1149</v>
      </c>
      <c r="W35" s="162" t="s">
        <v>1280</v>
      </c>
      <c r="X35" s="160" t="s">
        <v>1270</v>
      </c>
      <c r="Y35" s="162"/>
    </row>
    <row r="36" spans="1:25" s="163" customFormat="1" ht="13.5">
      <c r="A36" s="160">
        <f>COUNTA($B$4:B36)</f>
        <v>33</v>
      </c>
      <c r="B36" s="160" t="s">
        <v>1130</v>
      </c>
      <c r="C36" s="160" t="s">
        <v>1099</v>
      </c>
      <c r="D36" s="160" t="s">
        <v>1271</v>
      </c>
      <c r="E36" s="160" t="s">
        <v>1291</v>
      </c>
      <c r="F36" s="160" t="s">
        <v>1292</v>
      </c>
      <c r="G36" s="160" t="s">
        <v>1293</v>
      </c>
      <c r="H36" s="160" t="s">
        <v>1279</v>
      </c>
      <c r="I36" s="160" t="s">
        <v>1105</v>
      </c>
      <c r="J36" s="160" t="s">
        <v>1142</v>
      </c>
      <c r="K36" s="160" t="s">
        <v>1197</v>
      </c>
      <c r="L36" s="160">
        <v>6.7</v>
      </c>
      <c r="M36" s="160" t="s">
        <v>1267</v>
      </c>
      <c r="N36" s="160" t="s">
        <v>1110</v>
      </c>
      <c r="O36" s="160" t="s">
        <v>1111</v>
      </c>
      <c r="P36" s="160" t="s">
        <v>1268</v>
      </c>
      <c r="Q36" s="161">
        <v>2.4</v>
      </c>
      <c r="R36" s="160">
        <v>10</v>
      </c>
      <c r="S36" s="160">
        <v>48</v>
      </c>
      <c r="T36" s="160">
        <v>300</v>
      </c>
      <c r="U36" s="160">
        <v>2</v>
      </c>
      <c r="V36" s="160" t="s">
        <v>1113</v>
      </c>
      <c r="W36" s="162" t="s">
        <v>1269</v>
      </c>
      <c r="X36" s="160" t="s">
        <v>1281</v>
      </c>
      <c r="Y36" s="162"/>
    </row>
    <row r="37" spans="1:25" s="163" customFormat="1" ht="13.5">
      <c r="A37" s="160">
        <f>COUNTA($B$4:B37)</f>
        <v>34</v>
      </c>
      <c r="B37" s="160" t="s">
        <v>1130</v>
      </c>
      <c r="C37" s="160" t="s">
        <v>1167</v>
      </c>
      <c r="D37" s="160" t="s">
        <v>1262</v>
      </c>
      <c r="E37" s="160" t="s">
        <v>1294</v>
      </c>
      <c r="F37" s="160" t="s">
        <v>1295</v>
      </c>
      <c r="G37" s="160" t="s">
        <v>1296</v>
      </c>
      <c r="H37" s="160" t="s">
        <v>1279</v>
      </c>
      <c r="I37" s="160" t="s">
        <v>1105</v>
      </c>
      <c r="J37" s="160" t="s">
        <v>1106</v>
      </c>
      <c r="K37" s="160" t="s">
        <v>1197</v>
      </c>
      <c r="L37" s="160">
        <v>6.7</v>
      </c>
      <c r="M37" s="160" t="s">
        <v>1267</v>
      </c>
      <c r="N37" s="160" t="s">
        <v>1110</v>
      </c>
      <c r="O37" s="160" t="s">
        <v>1111</v>
      </c>
      <c r="P37" s="160" t="s">
        <v>1275</v>
      </c>
      <c r="Q37" s="161">
        <v>2.4</v>
      </c>
      <c r="R37" s="160">
        <v>10</v>
      </c>
      <c r="S37" s="160">
        <v>48</v>
      </c>
      <c r="T37" s="160">
        <v>300</v>
      </c>
      <c r="U37" s="160">
        <v>2</v>
      </c>
      <c r="V37" s="160" t="s">
        <v>1113</v>
      </c>
      <c r="W37" s="162" t="s">
        <v>1280</v>
      </c>
      <c r="X37" s="160" t="s">
        <v>1281</v>
      </c>
      <c r="Y37" s="162"/>
    </row>
    <row r="38" spans="1:25" s="163" customFormat="1" ht="13.5">
      <c r="A38" s="160">
        <f>COUNTA($B$4:B38)</f>
        <v>35</v>
      </c>
      <c r="B38" s="160" t="s">
        <v>1130</v>
      </c>
      <c r="C38" s="160" t="s">
        <v>1099</v>
      </c>
      <c r="D38" s="160" t="s">
        <v>1297</v>
      </c>
      <c r="E38" s="160" t="s">
        <v>1298</v>
      </c>
      <c r="F38" s="160" t="s">
        <v>1299</v>
      </c>
      <c r="G38" s="160" t="s">
        <v>1300</v>
      </c>
      <c r="H38" s="160" t="s">
        <v>1196</v>
      </c>
      <c r="I38" s="160" t="s">
        <v>1105</v>
      </c>
      <c r="J38" s="160" t="s">
        <v>1301</v>
      </c>
      <c r="K38" s="160" t="s">
        <v>1148</v>
      </c>
      <c r="L38" s="160">
        <v>6.7</v>
      </c>
      <c r="M38" s="160" t="s">
        <v>1219</v>
      </c>
      <c r="N38" s="160"/>
      <c r="O38" s="160"/>
      <c r="P38" s="160" t="s">
        <v>1180</v>
      </c>
      <c r="Q38" s="161">
        <v>2.4</v>
      </c>
      <c r="R38" s="160">
        <v>8</v>
      </c>
      <c r="S38" s="160">
        <v>24</v>
      </c>
      <c r="T38" s="160">
        <v>146</v>
      </c>
      <c r="U38" s="160">
        <v>4</v>
      </c>
      <c r="V38" s="160" t="s">
        <v>1149</v>
      </c>
      <c r="W38" s="162" t="s">
        <v>1302</v>
      </c>
      <c r="X38" s="160"/>
      <c r="Y38" s="162"/>
    </row>
    <row r="39" spans="1:25" s="163" customFormat="1" ht="13.5">
      <c r="A39" s="160">
        <f>COUNTA($B$4:B39)</f>
        <v>36</v>
      </c>
      <c r="B39" s="160" t="s">
        <v>1130</v>
      </c>
      <c r="C39" s="160" t="s">
        <v>1167</v>
      </c>
      <c r="D39" s="160" t="s">
        <v>1303</v>
      </c>
      <c r="E39" s="160" t="s">
        <v>1304</v>
      </c>
      <c r="F39" s="160" t="s">
        <v>1305</v>
      </c>
      <c r="G39" s="160" t="s">
        <v>1306</v>
      </c>
      <c r="H39" s="160" t="s">
        <v>1196</v>
      </c>
      <c r="I39" s="160" t="s">
        <v>1105</v>
      </c>
      <c r="J39" s="160" t="s">
        <v>1106</v>
      </c>
      <c r="K39" s="160" t="s">
        <v>1197</v>
      </c>
      <c r="L39" s="160">
        <v>6.7</v>
      </c>
      <c r="M39" s="160"/>
      <c r="N39" s="160"/>
      <c r="O39" s="160"/>
      <c r="P39" s="160" t="s">
        <v>1187</v>
      </c>
      <c r="Q39" s="161">
        <v>2.4</v>
      </c>
      <c r="R39" s="160">
        <v>8</v>
      </c>
      <c r="S39" s="160">
        <v>24</v>
      </c>
      <c r="T39" s="160">
        <v>146</v>
      </c>
      <c r="U39" s="160">
        <v>4</v>
      </c>
      <c r="V39" s="160" t="s">
        <v>1113</v>
      </c>
      <c r="W39" s="162" t="s">
        <v>1302</v>
      </c>
      <c r="X39" s="160"/>
      <c r="Y39" s="162"/>
    </row>
    <row r="40" spans="1:25" s="178" customFormat="1" ht="13.5" hidden="1" customHeight="1">
      <c r="A40" s="173">
        <f>COUNTA($B$4:B40)</f>
        <v>37</v>
      </c>
      <c r="B40" s="174" t="s">
        <v>1130</v>
      </c>
      <c r="C40" s="174" t="s">
        <v>1167</v>
      </c>
      <c r="D40" s="174" t="s">
        <v>1307</v>
      </c>
      <c r="E40" s="174" t="s">
        <v>1308</v>
      </c>
      <c r="F40" s="174" t="s">
        <v>1309</v>
      </c>
      <c r="G40" s="174"/>
      <c r="H40" s="174" t="s">
        <v>1279</v>
      </c>
      <c r="I40" s="174" t="s">
        <v>1141</v>
      </c>
      <c r="J40" s="174" t="s">
        <v>1142</v>
      </c>
      <c r="K40" s="174" t="s">
        <v>1310</v>
      </c>
      <c r="L40" s="174">
        <v>6.7</v>
      </c>
      <c r="M40" s="174" t="e">
        <v>#N/A</v>
      </c>
      <c r="N40" s="174" t="e">
        <v>#N/A</v>
      </c>
      <c r="O40" s="174"/>
      <c r="P40" s="174" t="s">
        <v>1311</v>
      </c>
      <c r="Q40" s="175">
        <v>2.2999999999999998</v>
      </c>
      <c r="R40" s="174">
        <v>28</v>
      </c>
      <c r="S40" s="174">
        <v>64</v>
      </c>
      <c r="T40" s="174">
        <v>600</v>
      </c>
      <c r="U40" s="174">
        <v>4</v>
      </c>
      <c r="V40" s="173" t="s">
        <v>1312</v>
      </c>
      <c r="W40" s="176" t="s">
        <v>1200</v>
      </c>
      <c r="X40" s="173" t="s">
        <v>1200</v>
      </c>
      <c r="Y40" s="177" t="s">
        <v>1313</v>
      </c>
    </row>
    <row r="41" spans="1:25" s="178" customFormat="1" ht="13.5" hidden="1" customHeight="1">
      <c r="A41" s="173">
        <f>COUNTA($B$4:B41)</f>
        <v>38</v>
      </c>
      <c r="B41" s="174" t="s">
        <v>1130</v>
      </c>
      <c r="C41" s="174" t="s">
        <v>1167</v>
      </c>
      <c r="D41" s="174" t="s">
        <v>1314</v>
      </c>
      <c r="E41" s="174" t="s">
        <v>1308</v>
      </c>
      <c r="F41" s="174" t="s">
        <v>1315</v>
      </c>
      <c r="G41" s="174"/>
      <c r="H41" s="174" t="s">
        <v>1279</v>
      </c>
      <c r="I41" s="174" t="s">
        <v>1141</v>
      </c>
      <c r="J41" s="174" t="s">
        <v>1142</v>
      </c>
      <c r="K41" s="174" t="s">
        <v>1310</v>
      </c>
      <c r="L41" s="174">
        <v>6.7</v>
      </c>
      <c r="M41" s="174" t="e">
        <v>#N/A</v>
      </c>
      <c r="N41" s="174" t="e">
        <v>#N/A</v>
      </c>
      <c r="O41" s="174"/>
      <c r="P41" s="174" t="s">
        <v>1316</v>
      </c>
      <c r="Q41" s="175">
        <v>2.2999999999999998</v>
      </c>
      <c r="R41" s="174">
        <v>28</v>
      </c>
      <c r="S41" s="174">
        <v>64</v>
      </c>
      <c r="T41" s="174">
        <v>600</v>
      </c>
      <c r="U41" s="174">
        <v>4</v>
      </c>
      <c r="V41" s="173" t="s">
        <v>1312</v>
      </c>
      <c r="W41" s="176" t="s">
        <v>1209</v>
      </c>
      <c r="X41" s="173" t="s">
        <v>1200</v>
      </c>
      <c r="Y41" s="177" t="s">
        <v>1313</v>
      </c>
    </row>
    <row r="42" spans="1:25" s="163" customFormat="1" ht="13.5">
      <c r="A42" s="160">
        <f>COUNTA($B$4:B42)</f>
        <v>39</v>
      </c>
      <c r="B42" s="160" t="s">
        <v>1130</v>
      </c>
      <c r="C42" s="160" t="s">
        <v>1099</v>
      </c>
      <c r="D42" s="160" t="s">
        <v>1317</v>
      </c>
      <c r="E42" s="160" t="s">
        <v>1318</v>
      </c>
      <c r="F42" s="160" t="s">
        <v>1319</v>
      </c>
      <c r="G42" s="160" t="s">
        <v>1320</v>
      </c>
      <c r="H42" s="160" t="s">
        <v>1165</v>
      </c>
      <c r="I42" s="160" t="s">
        <v>1141</v>
      </c>
      <c r="J42" s="160" t="s">
        <v>1142</v>
      </c>
      <c r="K42" s="160" t="s">
        <v>1197</v>
      </c>
      <c r="L42" s="160">
        <v>6.5</v>
      </c>
      <c r="M42" s="160" t="s">
        <v>1321</v>
      </c>
      <c r="N42" s="160" t="s">
        <v>1111</v>
      </c>
      <c r="O42" s="160"/>
      <c r="P42" s="160" t="s">
        <v>1230</v>
      </c>
      <c r="Q42" s="161">
        <v>2.4</v>
      </c>
      <c r="R42" s="160">
        <v>4</v>
      </c>
      <c r="S42" s="160">
        <v>16</v>
      </c>
      <c r="T42" s="160">
        <v>146</v>
      </c>
      <c r="U42" s="160">
        <v>4</v>
      </c>
      <c r="V42" s="160" t="s">
        <v>1149</v>
      </c>
      <c r="W42" s="162" t="s">
        <v>1322</v>
      </c>
      <c r="X42" s="160"/>
      <c r="Y42" s="162"/>
    </row>
    <row r="43" spans="1:25">
      <c r="A43" s="160">
        <f>COUNTA($B$4:B43)</f>
        <v>40</v>
      </c>
      <c r="B43" s="160" t="s">
        <v>1098</v>
      </c>
      <c r="C43" s="160" t="s">
        <v>1167</v>
      </c>
      <c r="D43" s="160" t="s">
        <v>1323</v>
      </c>
      <c r="E43" s="160" t="s">
        <v>1324</v>
      </c>
      <c r="F43" s="160" t="s">
        <v>1325</v>
      </c>
      <c r="G43" s="160" t="s">
        <v>1326</v>
      </c>
      <c r="H43" s="160" t="s">
        <v>1196</v>
      </c>
      <c r="I43" s="160" t="s">
        <v>1105</v>
      </c>
      <c r="J43" s="160" t="s">
        <v>1142</v>
      </c>
      <c r="K43" s="160" t="s">
        <v>1197</v>
      </c>
      <c r="L43" s="160">
        <v>6.7</v>
      </c>
      <c r="M43" s="160" t="s">
        <v>1327</v>
      </c>
      <c r="N43" s="160" t="s">
        <v>1328</v>
      </c>
      <c r="O43" s="160" t="s">
        <v>1219</v>
      </c>
      <c r="P43" s="160" t="s">
        <v>1187</v>
      </c>
      <c r="Q43" s="161">
        <v>2.4</v>
      </c>
      <c r="R43" s="160">
        <v>4</v>
      </c>
      <c r="S43" s="160">
        <v>32</v>
      </c>
      <c r="T43" s="160">
        <v>300</v>
      </c>
      <c r="U43" s="160">
        <v>2</v>
      </c>
      <c r="V43" s="160" t="s">
        <v>1149</v>
      </c>
      <c r="W43" s="162" t="s">
        <v>1280</v>
      </c>
      <c r="X43" s="160" t="s">
        <v>1270</v>
      </c>
      <c r="Y43" s="168"/>
    </row>
    <row r="44" spans="1:25" s="167" customFormat="1" ht="13.5">
      <c r="A44" s="164">
        <f>COUNTA($B$4:B44)</f>
        <v>41</v>
      </c>
      <c r="B44" s="164" t="s">
        <v>1130</v>
      </c>
      <c r="C44" s="164" t="s">
        <v>1099</v>
      </c>
      <c r="D44" s="164" t="s">
        <v>1329</v>
      </c>
      <c r="E44" s="164" t="s">
        <v>1330</v>
      </c>
      <c r="F44" s="164" t="s">
        <v>1331</v>
      </c>
      <c r="G44" s="164" t="s">
        <v>1332</v>
      </c>
      <c r="H44" s="164" t="s">
        <v>1153</v>
      </c>
      <c r="I44" s="164" t="s">
        <v>1105</v>
      </c>
      <c r="J44" s="164" t="s">
        <v>1142</v>
      </c>
      <c r="K44" s="164" t="s">
        <v>1197</v>
      </c>
      <c r="L44" s="164">
        <v>6.7</v>
      </c>
      <c r="M44" s="164" t="s">
        <v>1333</v>
      </c>
      <c r="N44" s="164" t="s">
        <v>1335</v>
      </c>
      <c r="O44" s="164">
        <v>0</v>
      </c>
      <c r="P44" s="164" t="s">
        <v>1176</v>
      </c>
      <c r="Q44" s="165">
        <v>3</v>
      </c>
      <c r="R44" s="164">
        <v>4</v>
      </c>
      <c r="S44" s="164">
        <v>8</v>
      </c>
      <c r="T44" s="164">
        <v>300</v>
      </c>
      <c r="U44" s="164">
        <v>2</v>
      </c>
      <c r="V44" s="160" t="s">
        <v>1149</v>
      </c>
      <c r="W44" s="162" t="s">
        <v>1200</v>
      </c>
      <c r="X44" s="160"/>
      <c r="Y44" s="166"/>
    </row>
    <row r="45" spans="1:25" s="167" customFormat="1" ht="13.5">
      <c r="A45" s="164">
        <f>COUNTA($B$4:B45)</f>
        <v>42</v>
      </c>
      <c r="B45" s="164" t="s">
        <v>1098</v>
      </c>
      <c r="C45" s="164" t="s">
        <v>1167</v>
      </c>
      <c r="D45" s="164" t="s">
        <v>1336</v>
      </c>
      <c r="E45" s="164" t="s">
        <v>100</v>
      </c>
      <c r="F45" s="164" t="s">
        <v>1337</v>
      </c>
      <c r="G45" s="164" t="s">
        <v>1338</v>
      </c>
      <c r="H45" s="164" t="s">
        <v>1140</v>
      </c>
      <c r="I45" s="164" t="s">
        <v>1141</v>
      </c>
      <c r="J45" s="164" t="s">
        <v>1142</v>
      </c>
      <c r="K45" s="164" t="s">
        <v>1107</v>
      </c>
      <c r="L45" s="164">
        <v>6.7</v>
      </c>
      <c r="M45" s="164" t="s">
        <v>1333</v>
      </c>
      <c r="N45" s="164" t="s">
        <v>1335</v>
      </c>
      <c r="O45" s="164"/>
      <c r="P45" s="164" t="s">
        <v>1172</v>
      </c>
      <c r="Q45" s="165">
        <v>3</v>
      </c>
      <c r="R45" s="164">
        <v>4</v>
      </c>
      <c r="S45" s="164">
        <v>8</v>
      </c>
      <c r="T45" s="164">
        <v>300</v>
      </c>
      <c r="U45" s="164">
        <v>2</v>
      </c>
      <c r="V45" s="160" t="s">
        <v>1149</v>
      </c>
      <c r="W45" s="162" t="s">
        <v>1200</v>
      </c>
      <c r="X45" s="160"/>
      <c r="Y45" s="166"/>
    </row>
    <row r="46" spans="1:25" s="163" customFormat="1" ht="13.5">
      <c r="A46" s="160">
        <f>COUNTA($B$4:B46)</f>
        <v>43</v>
      </c>
      <c r="B46" s="160" t="s">
        <v>1130</v>
      </c>
      <c r="C46" s="160" t="s">
        <v>1167</v>
      </c>
      <c r="D46" s="160" t="s">
        <v>1336</v>
      </c>
      <c r="E46" s="160" t="s">
        <v>1339</v>
      </c>
      <c r="F46" s="160" t="s">
        <v>1340</v>
      </c>
      <c r="G46" s="160" t="s">
        <v>1341</v>
      </c>
      <c r="H46" s="160" t="s">
        <v>1153</v>
      </c>
      <c r="I46" s="160" t="s">
        <v>1141</v>
      </c>
      <c r="J46" s="160" t="s">
        <v>1106</v>
      </c>
      <c r="K46" s="160" t="s">
        <v>1107</v>
      </c>
      <c r="L46" s="160">
        <v>6.7</v>
      </c>
      <c r="M46" s="164" t="s">
        <v>1333</v>
      </c>
      <c r="N46" s="164" t="s">
        <v>1335</v>
      </c>
      <c r="O46" s="160"/>
      <c r="P46" s="160" t="s">
        <v>1176</v>
      </c>
      <c r="Q46" s="161">
        <v>3</v>
      </c>
      <c r="R46" s="160">
        <v>4</v>
      </c>
      <c r="S46" s="160">
        <v>8</v>
      </c>
      <c r="T46" s="160">
        <v>300</v>
      </c>
      <c r="U46" s="160">
        <v>2</v>
      </c>
      <c r="V46" s="160" t="s">
        <v>1149</v>
      </c>
      <c r="W46" s="162" t="s">
        <v>1200</v>
      </c>
      <c r="X46" s="160"/>
      <c r="Y46" s="162"/>
    </row>
    <row r="47" spans="1:25" s="167" customFormat="1" ht="13.5">
      <c r="A47" s="164">
        <f>COUNTA($B$4:B47)</f>
        <v>44</v>
      </c>
      <c r="B47" s="164" t="s">
        <v>1130</v>
      </c>
      <c r="C47" s="164" t="s">
        <v>1167</v>
      </c>
      <c r="D47" s="164" t="s">
        <v>1336</v>
      </c>
      <c r="E47" s="160" t="s">
        <v>101</v>
      </c>
      <c r="F47" s="164" t="s">
        <v>1342</v>
      </c>
      <c r="G47" s="164" t="s">
        <v>1343</v>
      </c>
      <c r="H47" s="164" t="s">
        <v>1140</v>
      </c>
      <c r="I47" s="164" t="s">
        <v>1141</v>
      </c>
      <c r="J47" s="164" t="s">
        <v>1142</v>
      </c>
      <c r="K47" s="164" t="s">
        <v>1197</v>
      </c>
      <c r="L47" s="164">
        <v>6.7</v>
      </c>
      <c r="M47" s="164" t="s">
        <v>1333</v>
      </c>
      <c r="N47" s="164" t="s">
        <v>1335</v>
      </c>
      <c r="O47" s="164"/>
      <c r="P47" s="164" t="s">
        <v>1172</v>
      </c>
      <c r="Q47" s="165">
        <v>3</v>
      </c>
      <c r="R47" s="164">
        <v>4</v>
      </c>
      <c r="S47" s="164">
        <v>8</v>
      </c>
      <c r="T47" s="164">
        <v>300</v>
      </c>
      <c r="U47" s="164">
        <v>2</v>
      </c>
      <c r="V47" s="160" t="s">
        <v>1149</v>
      </c>
      <c r="W47" s="162" t="s">
        <v>1200</v>
      </c>
      <c r="X47" s="160"/>
      <c r="Y47" s="166"/>
    </row>
    <row r="48" spans="1:25" s="167" customFormat="1" ht="13.5">
      <c r="A48" s="388">
        <f>COUNTA($B$4:B48)</f>
        <v>45</v>
      </c>
      <c r="B48" s="388" t="s">
        <v>1130</v>
      </c>
      <c r="C48" s="388" t="s">
        <v>1167</v>
      </c>
      <c r="D48" s="388" t="s">
        <v>1336</v>
      </c>
      <c r="E48" s="388" t="s">
        <v>1344</v>
      </c>
      <c r="F48" s="389" t="s">
        <v>1345</v>
      </c>
      <c r="G48" s="389" t="s">
        <v>1346</v>
      </c>
      <c r="H48" s="388" t="s">
        <v>1279</v>
      </c>
      <c r="I48" s="388" t="s">
        <v>1141</v>
      </c>
      <c r="J48" s="388" t="s">
        <v>1142</v>
      </c>
      <c r="K48" s="388" t="s">
        <v>1197</v>
      </c>
      <c r="L48" s="388">
        <v>6.7</v>
      </c>
      <c r="M48" s="389" t="s">
        <v>1333</v>
      </c>
      <c r="N48" s="389" t="s">
        <v>1335</v>
      </c>
      <c r="O48" s="389"/>
      <c r="P48" s="388" t="s">
        <v>1347</v>
      </c>
      <c r="Q48" s="395">
        <v>2.2999999999999998</v>
      </c>
      <c r="R48" s="388">
        <v>36</v>
      </c>
      <c r="S48" s="388">
        <v>128</v>
      </c>
      <c r="T48" s="164">
        <v>300</v>
      </c>
      <c r="U48" s="164">
        <v>2</v>
      </c>
      <c r="V48" s="396" t="s">
        <v>1113</v>
      </c>
      <c r="W48" s="398" t="s">
        <v>1209</v>
      </c>
      <c r="X48" s="398" t="s">
        <v>1200</v>
      </c>
      <c r="Y48" s="398" t="s">
        <v>1200</v>
      </c>
    </row>
    <row r="49" spans="1:25" s="167" customFormat="1" ht="13.5">
      <c r="A49" s="388"/>
      <c r="B49" s="388"/>
      <c r="C49" s="388"/>
      <c r="D49" s="388"/>
      <c r="E49" s="388"/>
      <c r="F49" s="390"/>
      <c r="G49" s="390"/>
      <c r="H49" s="388"/>
      <c r="I49" s="388"/>
      <c r="J49" s="388"/>
      <c r="K49" s="388"/>
      <c r="L49" s="388"/>
      <c r="M49" s="390"/>
      <c r="N49" s="390"/>
      <c r="O49" s="390"/>
      <c r="P49" s="388"/>
      <c r="Q49" s="395"/>
      <c r="R49" s="388"/>
      <c r="S49" s="388"/>
      <c r="T49" s="164">
        <v>600</v>
      </c>
      <c r="U49" s="164">
        <v>2</v>
      </c>
      <c r="V49" s="397"/>
      <c r="W49" s="399"/>
      <c r="X49" s="399"/>
      <c r="Y49" s="399"/>
    </row>
    <row r="50" spans="1:25" s="167" customFormat="1" ht="13.5">
      <c r="A50" s="388">
        <f>COUNTA($B$4:B50)</f>
        <v>46</v>
      </c>
      <c r="B50" s="388" t="s">
        <v>1130</v>
      </c>
      <c r="C50" s="388" t="s">
        <v>1348</v>
      </c>
      <c r="D50" s="388" t="s">
        <v>1336</v>
      </c>
      <c r="E50" s="388" t="s">
        <v>1349</v>
      </c>
      <c r="F50" s="389" t="s">
        <v>1350</v>
      </c>
      <c r="G50" s="389" t="s">
        <v>1351</v>
      </c>
      <c r="H50" s="388" t="s">
        <v>1279</v>
      </c>
      <c r="I50" s="388" t="s">
        <v>1141</v>
      </c>
      <c r="J50" s="388" t="s">
        <v>1106</v>
      </c>
      <c r="K50" s="388" t="s">
        <v>1197</v>
      </c>
      <c r="L50" s="388">
        <v>6.7</v>
      </c>
      <c r="M50" s="389" t="s">
        <v>1333</v>
      </c>
      <c r="N50" s="389" t="s">
        <v>1335</v>
      </c>
      <c r="O50" s="389"/>
      <c r="P50" s="388" t="s">
        <v>1347</v>
      </c>
      <c r="Q50" s="395">
        <v>2.2999999999999998</v>
      </c>
      <c r="R50" s="388">
        <v>36</v>
      </c>
      <c r="S50" s="388">
        <v>128</v>
      </c>
      <c r="T50" s="164">
        <v>300</v>
      </c>
      <c r="U50" s="164">
        <v>2</v>
      </c>
      <c r="V50" s="396" t="s">
        <v>1149</v>
      </c>
      <c r="W50" s="398" t="s">
        <v>1200</v>
      </c>
      <c r="X50" s="398" t="s">
        <v>1200</v>
      </c>
      <c r="Y50" s="398" t="s">
        <v>1209</v>
      </c>
    </row>
    <row r="51" spans="1:25" s="167" customFormat="1" ht="13.5">
      <c r="A51" s="388"/>
      <c r="B51" s="388"/>
      <c r="C51" s="388"/>
      <c r="D51" s="388"/>
      <c r="E51" s="388"/>
      <c r="F51" s="390"/>
      <c r="G51" s="390"/>
      <c r="H51" s="388"/>
      <c r="I51" s="388"/>
      <c r="J51" s="388"/>
      <c r="K51" s="388"/>
      <c r="L51" s="388"/>
      <c r="M51" s="390"/>
      <c r="N51" s="390"/>
      <c r="O51" s="390"/>
      <c r="P51" s="388"/>
      <c r="Q51" s="395"/>
      <c r="R51" s="388"/>
      <c r="S51" s="388"/>
      <c r="T51" s="164">
        <v>600</v>
      </c>
      <c r="U51" s="164">
        <v>2</v>
      </c>
      <c r="V51" s="397"/>
      <c r="W51" s="399"/>
      <c r="X51" s="399"/>
      <c r="Y51" s="399"/>
    </row>
    <row r="52" spans="1:25" s="167" customFormat="1" ht="13.5">
      <c r="A52" s="164">
        <f>COUNTA($B$4:B52)</f>
        <v>47</v>
      </c>
      <c r="B52" s="164" t="s">
        <v>1130</v>
      </c>
      <c r="C52" s="164" t="s">
        <v>1167</v>
      </c>
      <c r="D52" s="164" t="s">
        <v>1336</v>
      </c>
      <c r="E52" s="164" t="s">
        <v>1352</v>
      </c>
      <c r="F52" s="164" t="s">
        <v>1353</v>
      </c>
      <c r="G52" s="164" t="s">
        <v>1354</v>
      </c>
      <c r="H52" s="164" t="s">
        <v>1279</v>
      </c>
      <c r="I52" s="164" t="s">
        <v>1141</v>
      </c>
      <c r="J52" s="164" t="s">
        <v>1142</v>
      </c>
      <c r="K52" s="164" t="s">
        <v>1197</v>
      </c>
      <c r="L52" s="164">
        <v>6.7</v>
      </c>
      <c r="M52" s="164" t="s">
        <v>1333</v>
      </c>
      <c r="N52" s="164" t="s">
        <v>1335</v>
      </c>
      <c r="O52" s="164"/>
      <c r="P52" s="164" t="s">
        <v>1268</v>
      </c>
      <c r="Q52" s="165">
        <v>2.4</v>
      </c>
      <c r="R52" s="164">
        <v>10</v>
      </c>
      <c r="S52" s="164">
        <v>48</v>
      </c>
      <c r="T52" s="164">
        <v>300</v>
      </c>
      <c r="U52" s="164">
        <v>2</v>
      </c>
      <c r="V52" s="160" t="s">
        <v>1149</v>
      </c>
      <c r="W52" s="162" t="s">
        <v>1200</v>
      </c>
      <c r="X52" s="160"/>
      <c r="Y52" s="166"/>
    </row>
    <row r="53" spans="1:25" s="163" customFormat="1" ht="13.5">
      <c r="A53" s="160">
        <f>COUNTA($B$4:B53)</f>
        <v>48</v>
      </c>
      <c r="B53" s="160" t="s">
        <v>1355</v>
      </c>
      <c r="C53" s="160" t="s">
        <v>1167</v>
      </c>
      <c r="D53" s="160" t="s">
        <v>1336</v>
      </c>
      <c r="E53" s="160" t="s">
        <v>1356</v>
      </c>
      <c r="F53" s="160" t="s">
        <v>1357</v>
      </c>
      <c r="G53" s="160" t="s">
        <v>1358</v>
      </c>
      <c r="H53" s="160" t="s">
        <v>1359</v>
      </c>
      <c r="I53" s="160" t="s">
        <v>1141</v>
      </c>
      <c r="J53" s="160" t="s">
        <v>1301</v>
      </c>
      <c r="K53" s="160" t="s">
        <v>1107</v>
      </c>
      <c r="L53" s="160">
        <v>6.7</v>
      </c>
      <c r="M53" s="164" t="s">
        <v>1333</v>
      </c>
      <c r="N53" s="164" t="s">
        <v>1334</v>
      </c>
      <c r="O53" s="160"/>
      <c r="P53" s="160" t="s">
        <v>1268</v>
      </c>
      <c r="Q53" s="161">
        <v>2.4</v>
      </c>
      <c r="R53" s="160">
        <v>10</v>
      </c>
      <c r="S53" s="160">
        <v>48</v>
      </c>
      <c r="T53" s="160">
        <v>300</v>
      </c>
      <c r="U53" s="160">
        <v>2</v>
      </c>
      <c r="V53" s="160" t="s">
        <v>1191</v>
      </c>
      <c r="W53" s="162" t="s">
        <v>1200</v>
      </c>
      <c r="X53" s="160"/>
      <c r="Y53" s="162"/>
    </row>
    <row r="54" spans="1:25" s="163" customFormat="1" ht="13.5">
      <c r="A54" s="160">
        <f>COUNTA($B$4:B54)</f>
        <v>49</v>
      </c>
      <c r="B54" s="160" t="s">
        <v>1130</v>
      </c>
      <c r="C54" s="160" t="s">
        <v>1099</v>
      </c>
      <c r="D54" s="160" t="s">
        <v>1336</v>
      </c>
      <c r="E54" s="160" t="s">
        <v>1360</v>
      </c>
      <c r="F54" s="160" t="s">
        <v>1361</v>
      </c>
      <c r="G54" s="160" t="s">
        <v>1362</v>
      </c>
      <c r="H54" s="160" t="s">
        <v>1140</v>
      </c>
      <c r="I54" s="160" t="s">
        <v>1105</v>
      </c>
      <c r="J54" s="160" t="s">
        <v>1142</v>
      </c>
      <c r="K54" s="160" t="s">
        <v>1107</v>
      </c>
      <c r="L54" s="160">
        <v>6.7</v>
      </c>
      <c r="M54" s="164" t="s">
        <v>1333</v>
      </c>
      <c r="N54" s="164" t="s">
        <v>1335</v>
      </c>
      <c r="O54" s="160"/>
      <c r="P54" s="160" t="s">
        <v>1363</v>
      </c>
      <c r="Q54" s="161">
        <v>3</v>
      </c>
      <c r="R54" s="160">
        <v>4</v>
      </c>
      <c r="S54" s="160">
        <v>16</v>
      </c>
      <c r="T54" s="160">
        <v>600</v>
      </c>
      <c r="U54" s="160">
        <v>2</v>
      </c>
      <c r="V54" s="160" t="s">
        <v>1149</v>
      </c>
      <c r="W54" s="162" t="s">
        <v>1209</v>
      </c>
      <c r="X54" s="160"/>
      <c r="Y54" s="162"/>
    </row>
    <row r="55" spans="1:25" s="167" customFormat="1" ht="13.5">
      <c r="A55" s="164">
        <f>COUNTA($B$4:B55)</f>
        <v>50</v>
      </c>
      <c r="B55" s="164" t="s">
        <v>1355</v>
      </c>
      <c r="C55" s="164" t="s">
        <v>1099</v>
      </c>
      <c r="D55" s="164" t="s">
        <v>1364</v>
      </c>
      <c r="E55" s="164" t="s">
        <v>1365</v>
      </c>
      <c r="F55" s="164" t="s">
        <v>1366</v>
      </c>
      <c r="G55" s="164" t="s">
        <v>1367</v>
      </c>
      <c r="H55" s="164" t="s">
        <v>1147</v>
      </c>
      <c r="I55" s="164" t="s">
        <v>1141</v>
      </c>
      <c r="J55" s="164" t="s">
        <v>1106</v>
      </c>
      <c r="K55" s="164" t="s">
        <v>1107</v>
      </c>
      <c r="L55" s="164">
        <v>6.7</v>
      </c>
      <c r="M55" s="164" t="s">
        <v>1368</v>
      </c>
      <c r="N55" s="164" t="s">
        <v>1328</v>
      </c>
      <c r="O55" s="164"/>
      <c r="P55" s="164" t="s">
        <v>1176</v>
      </c>
      <c r="Q55" s="165">
        <v>3</v>
      </c>
      <c r="R55" s="164">
        <v>4</v>
      </c>
      <c r="S55" s="164">
        <v>8</v>
      </c>
      <c r="T55" s="164">
        <v>300</v>
      </c>
      <c r="U55" s="164">
        <v>2</v>
      </c>
      <c r="V55" s="160" t="s">
        <v>1113</v>
      </c>
      <c r="W55" s="162" t="s">
        <v>1181</v>
      </c>
      <c r="X55" s="160" t="s">
        <v>1369</v>
      </c>
      <c r="Y55" s="166"/>
    </row>
    <row r="56" spans="1:25" s="167" customFormat="1" ht="13.5">
      <c r="A56" s="164">
        <f>COUNTA($B$4:B56)</f>
        <v>51</v>
      </c>
      <c r="B56" s="164" t="s">
        <v>1130</v>
      </c>
      <c r="C56" s="164" t="s">
        <v>1167</v>
      </c>
      <c r="D56" s="164" t="s">
        <v>1370</v>
      </c>
      <c r="E56" s="164" t="s">
        <v>1365</v>
      </c>
      <c r="F56" s="164" t="s">
        <v>1371</v>
      </c>
      <c r="G56" s="164" t="s">
        <v>1372</v>
      </c>
      <c r="H56" s="164" t="s">
        <v>1153</v>
      </c>
      <c r="I56" s="164" t="s">
        <v>1141</v>
      </c>
      <c r="J56" s="164" t="s">
        <v>1142</v>
      </c>
      <c r="K56" s="164" t="s">
        <v>1107</v>
      </c>
      <c r="L56" s="164">
        <v>6.7</v>
      </c>
      <c r="M56" s="164" t="s">
        <v>1368</v>
      </c>
      <c r="N56" s="164" t="s">
        <v>1328</v>
      </c>
      <c r="O56" s="164"/>
      <c r="P56" s="164" t="s">
        <v>1172</v>
      </c>
      <c r="Q56" s="165">
        <v>3</v>
      </c>
      <c r="R56" s="164">
        <v>4</v>
      </c>
      <c r="S56" s="164">
        <v>8</v>
      </c>
      <c r="T56" s="164">
        <v>300</v>
      </c>
      <c r="U56" s="164">
        <v>2</v>
      </c>
      <c r="V56" s="160" t="s">
        <v>1113</v>
      </c>
      <c r="W56" s="162" t="s">
        <v>1181</v>
      </c>
      <c r="X56" s="160" t="s">
        <v>1121</v>
      </c>
      <c r="Y56" s="166"/>
    </row>
    <row r="57" spans="1:25" s="163" customFormat="1" ht="13.5">
      <c r="A57" s="160">
        <f>COUNTA($B$4:B57)</f>
        <v>52</v>
      </c>
      <c r="B57" s="160" t="s">
        <v>1098</v>
      </c>
      <c r="C57" s="160" t="s">
        <v>1167</v>
      </c>
      <c r="D57" s="160" t="s">
        <v>1370</v>
      </c>
      <c r="E57" s="160" t="s">
        <v>1373</v>
      </c>
      <c r="F57" s="160" t="s">
        <v>1374</v>
      </c>
      <c r="G57" s="160" t="s">
        <v>1375</v>
      </c>
      <c r="H57" s="160" t="s">
        <v>1376</v>
      </c>
      <c r="I57" s="160" t="s">
        <v>1141</v>
      </c>
      <c r="J57" s="160" t="s">
        <v>1142</v>
      </c>
      <c r="K57" s="160" t="s">
        <v>1197</v>
      </c>
      <c r="L57" s="160">
        <v>6.7</v>
      </c>
      <c r="M57" s="160" t="s">
        <v>1377</v>
      </c>
      <c r="N57" s="164" t="s">
        <v>1335</v>
      </c>
      <c r="O57" s="160"/>
      <c r="P57" s="160" t="s">
        <v>1378</v>
      </c>
      <c r="Q57" s="161">
        <v>2.1</v>
      </c>
      <c r="R57" s="160">
        <v>16</v>
      </c>
      <c r="S57" s="160">
        <v>32</v>
      </c>
      <c r="T57" s="160">
        <v>300</v>
      </c>
      <c r="U57" s="160">
        <v>2</v>
      </c>
      <c r="V57" s="160" t="s">
        <v>1113</v>
      </c>
      <c r="W57" s="162" t="s">
        <v>1209</v>
      </c>
      <c r="X57" s="160"/>
      <c r="Y57" s="162"/>
    </row>
    <row r="58" spans="1:25" s="167" customFormat="1" ht="13.5">
      <c r="A58" s="388">
        <f>COUNTA($B$4:B58)</f>
        <v>53</v>
      </c>
      <c r="B58" s="388" t="s">
        <v>1098</v>
      </c>
      <c r="C58" s="388" t="s">
        <v>1167</v>
      </c>
      <c r="D58" s="388" t="s">
        <v>1379</v>
      </c>
      <c r="E58" s="389" t="s">
        <v>1380</v>
      </c>
      <c r="F58" s="388" t="s">
        <v>1381</v>
      </c>
      <c r="G58" s="389" t="s">
        <v>1382</v>
      </c>
      <c r="H58" s="388" t="s">
        <v>1279</v>
      </c>
      <c r="I58" s="388" t="s">
        <v>1141</v>
      </c>
      <c r="J58" s="388" t="s">
        <v>1142</v>
      </c>
      <c r="K58" s="388" t="s">
        <v>1197</v>
      </c>
      <c r="L58" s="388">
        <v>6.7</v>
      </c>
      <c r="M58" s="396" t="s">
        <v>1383</v>
      </c>
      <c r="N58" s="389" t="s">
        <v>1384</v>
      </c>
      <c r="O58" s="389"/>
      <c r="P58" s="388" t="s">
        <v>1385</v>
      </c>
      <c r="Q58" s="395">
        <v>2.2999999999999998</v>
      </c>
      <c r="R58" s="388">
        <v>36</v>
      </c>
      <c r="S58" s="388">
        <v>128</v>
      </c>
      <c r="T58" s="164">
        <v>300</v>
      </c>
      <c r="U58" s="164">
        <v>2</v>
      </c>
      <c r="V58" s="396" t="s">
        <v>1149</v>
      </c>
      <c r="W58" s="398" t="s">
        <v>1200</v>
      </c>
      <c r="X58" s="398" t="s">
        <v>1386</v>
      </c>
      <c r="Y58" s="398"/>
    </row>
    <row r="59" spans="1:25" s="167" customFormat="1" ht="13.5">
      <c r="A59" s="388"/>
      <c r="B59" s="388"/>
      <c r="C59" s="388"/>
      <c r="D59" s="388"/>
      <c r="E59" s="390"/>
      <c r="F59" s="388"/>
      <c r="G59" s="390"/>
      <c r="H59" s="388"/>
      <c r="I59" s="388"/>
      <c r="J59" s="388"/>
      <c r="K59" s="388"/>
      <c r="L59" s="388"/>
      <c r="M59" s="397"/>
      <c r="N59" s="390"/>
      <c r="O59" s="390"/>
      <c r="P59" s="388"/>
      <c r="Q59" s="395"/>
      <c r="R59" s="388"/>
      <c r="S59" s="388"/>
      <c r="T59" s="164">
        <v>600</v>
      </c>
      <c r="U59" s="164">
        <v>2</v>
      </c>
      <c r="V59" s="397"/>
      <c r="W59" s="399"/>
      <c r="X59" s="399"/>
      <c r="Y59" s="399"/>
    </row>
    <row r="60" spans="1:25" s="163" customFormat="1" ht="13.5">
      <c r="A60" s="160">
        <f>COUNTA($B$4:B60)</f>
        <v>54</v>
      </c>
      <c r="B60" s="160" t="s">
        <v>1130</v>
      </c>
      <c r="C60" s="160" t="s">
        <v>1167</v>
      </c>
      <c r="D60" s="160" t="s">
        <v>1370</v>
      </c>
      <c r="E60" s="160" t="s">
        <v>1387</v>
      </c>
      <c r="F60" s="160" t="s">
        <v>1388</v>
      </c>
      <c r="G60" s="160" t="s">
        <v>1389</v>
      </c>
      <c r="H60" s="160" t="s">
        <v>1279</v>
      </c>
      <c r="I60" s="160" t="s">
        <v>1141</v>
      </c>
      <c r="J60" s="160" t="s">
        <v>1390</v>
      </c>
      <c r="K60" s="160" t="s">
        <v>1391</v>
      </c>
      <c r="L60" s="160" t="s">
        <v>1392</v>
      </c>
      <c r="M60" s="160" t="s">
        <v>1393</v>
      </c>
      <c r="N60" s="160" t="s">
        <v>1394</v>
      </c>
      <c r="O60" s="160" t="s">
        <v>1395</v>
      </c>
      <c r="P60" s="160" t="s">
        <v>1378</v>
      </c>
      <c r="Q60" s="161">
        <v>2.1</v>
      </c>
      <c r="R60" s="160">
        <v>16</v>
      </c>
      <c r="S60" s="160">
        <v>32</v>
      </c>
      <c r="T60" s="160">
        <v>300</v>
      </c>
      <c r="U60" s="160">
        <v>2</v>
      </c>
      <c r="V60" s="160" t="s">
        <v>1149</v>
      </c>
      <c r="W60" s="162" t="s">
        <v>1200</v>
      </c>
      <c r="X60" s="160"/>
      <c r="Y60" s="162"/>
    </row>
    <row r="61" spans="1:25" s="163" customFormat="1" ht="13.5">
      <c r="A61" s="160">
        <f>COUNTA($B$4:B61)</f>
        <v>55</v>
      </c>
      <c r="B61" s="160" t="s">
        <v>1130</v>
      </c>
      <c r="C61" s="160" t="s">
        <v>1167</v>
      </c>
      <c r="D61" s="160" t="s">
        <v>1370</v>
      </c>
      <c r="E61" s="160" t="s">
        <v>1387</v>
      </c>
      <c r="F61" s="160" t="s">
        <v>1396</v>
      </c>
      <c r="G61" s="160" t="s">
        <v>1397</v>
      </c>
      <c r="H61" s="160" t="s">
        <v>1279</v>
      </c>
      <c r="I61" s="160" t="s">
        <v>1141</v>
      </c>
      <c r="J61" s="160" t="s">
        <v>1390</v>
      </c>
      <c r="K61" s="160" t="s">
        <v>1391</v>
      </c>
      <c r="L61" s="160" t="s">
        <v>1392</v>
      </c>
      <c r="M61" s="160" t="s">
        <v>1393</v>
      </c>
      <c r="N61" s="160" t="s">
        <v>1398</v>
      </c>
      <c r="O61" s="160">
        <v>0</v>
      </c>
      <c r="P61" s="160" t="s">
        <v>1378</v>
      </c>
      <c r="Q61" s="161">
        <v>2.1</v>
      </c>
      <c r="R61" s="160">
        <v>16</v>
      </c>
      <c r="S61" s="160">
        <v>32</v>
      </c>
      <c r="T61" s="160">
        <v>300</v>
      </c>
      <c r="U61" s="160">
        <v>2</v>
      </c>
      <c r="V61" s="160" t="s">
        <v>1399</v>
      </c>
      <c r="W61" s="162" t="s">
        <v>1200</v>
      </c>
      <c r="X61" s="160"/>
      <c r="Y61" s="162"/>
    </row>
    <row r="62" spans="1:25" s="163" customFormat="1" ht="13.5">
      <c r="A62" s="164">
        <f>COUNTA($B$4:B62)</f>
        <v>56</v>
      </c>
      <c r="B62" s="160" t="s">
        <v>1130</v>
      </c>
      <c r="C62" s="160" t="s">
        <v>1167</v>
      </c>
      <c r="D62" s="160" t="s">
        <v>1400</v>
      </c>
      <c r="E62" s="160" t="s">
        <v>1401</v>
      </c>
      <c r="F62" s="160" t="s">
        <v>1402</v>
      </c>
      <c r="G62" s="160" t="s">
        <v>1403</v>
      </c>
      <c r="H62" s="160" t="s">
        <v>1404</v>
      </c>
      <c r="I62" s="160" t="s">
        <v>1141</v>
      </c>
      <c r="J62" s="160" t="s">
        <v>1390</v>
      </c>
      <c r="K62" s="160" t="s">
        <v>1391</v>
      </c>
      <c r="L62" s="160" t="s">
        <v>1392</v>
      </c>
      <c r="M62" s="160" t="s">
        <v>1405</v>
      </c>
      <c r="N62" s="160" t="s">
        <v>1406</v>
      </c>
      <c r="O62" s="160" t="s">
        <v>1395</v>
      </c>
      <c r="P62" s="160" t="s">
        <v>1180</v>
      </c>
      <c r="Q62" s="161">
        <v>2.4</v>
      </c>
      <c r="R62" s="160">
        <v>8</v>
      </c>
      <c r="S62" s="160">
        <v>14</v>
      </c>
      <c r="T62" s="160">
        <v>146</v>
      </c>
      <c r="U62" s="160">
        <v>2</v>
      </c>
      <c r="V62" s="160" t="s">
        <v>1149</v>
      </c>
      <c r="W62" s="162" t="s">
        <v>1200</v>
      </c>
      <c r="X62" s="160"/>
      <c r="Y62" s="162"/>
    </row>
    <row r="63" spans="1:25" s="163" customFormat="1" ht="13.5">
      <c r="A63" s="164">
        <f>COUNTA($B$4:B63)</f>
        <v>57</v>
      </c>
      <c r="B63" s="160" t="s">
        <v>1407</v>
      </c>
      <c r="C63" s="160" t="s">
        <v>1408</v>
      </c>
      <c r="D63" s="160" t="s">
        <v>1409</v>
      </c>
      <c r="E63" s="160" t="s">
        <v>1401</v>
      </c>
      <c r="F63" s="160" t="s">
        <v>1410</v>
      </c>
      <c r="G63" s="160" t="s">
        <v>1411</v>
      </c>
      <c r="H63" s="160" t="s">
        <v>1196</v>
      </c>
      <c r="I63" s="160" t="s">
        <v>1412</v>
      </c>
      <c r="J63" s="160" t="s">
        <v>1390</v>
      </c>
      <c r="K63" s="160" t="s">
        <v>1391</v>
      </c>
      <c r="L63" s="160" t="s">
        <v>1413</v>
      </c>
      <c r="M63" s="160" t="s">
        <v>1405</v>
      </c>
      <c r="N63" s="160" t="s">
        <v>1414</v>
      </c>
      <c r="O63" s="160"/>
      <c r="P63" s="160" t="s">
        <v>1180</v>
      </c>
      <c r="Q63" s="161">
        <v>2.4</v>
      </c>
      <c r="R63" s="160">
        <v>8</v>
      </c>
      <c r="S63" s="160">
        <v>14</v>
      </c>
      <c r="T63" s="160">
        <v>146</v>
      </c>
      <c r="U63" s="160">
        <v>2</v>
      </c>
      <c r="V63" s="160" t="s">
        <v>1399</v>
      </c>
      <c r="W63" s="162" t="s">
        <v>1200</v>
      </c>
      <c r="X63" s="160"/>
      <c r="Y63" s="162"/>
    </row>
    <row r="64" spans="1:25" s="182" customFormat="1" ht="13.5">
      <c r="A64" s="160">
        <f>COUNTA($B$4:B64)</f>
        <v>58</v>
      </c>
      <c r="B64" s="179" t="s">
        <v>1407</v>
      </c>
      <c r="C64" s="179" t="s">
        <v>1415</v>
      </c>
      <c r="D64" s="179" t="s">
        <v>1416</v>
      </c>
      <c r="E64" s="179" t="s">
        <v>1417</v>
      </c>
      <c r="F64" s="179" t="s">
        <v>1418</v>
      </c>
      <c r="G64" s="179" t="s">
        <v>1419</v>
      </c>
      <c r="H64" s="179" t="s">
        <v>1404</v>
      </c>
      <c r="I64" s="179" t="s">
        <v>1141</v>
      </c>
      <c r="J64" s="179" t="s">
        <v>1142</v>
      </c>
      <c r="K64" s="179" t="s">
        <v>1197</v>
      </c>
      <c r="L64" s="179">
        <v>6.7</v>
      </c>
      <c r="M64" s="160" t="s">
        <v>1420</v>
      </c>
      <c r="N64" s="160" t="s">
        <v>1422</v>
      </c>
      <c r="O64" s="179"/>
      <c r="P64" s="179" t="s">
        <v>1423</v>
      </c>
      <c r="Q64" s="180">
        <v>2.8</v>
      </c>
      <c r="R64" s="179">
        <v>8</v>
      </c>
      <c r="S64" s="179">
        <v>16</v>
      </c>
      <c r="T64" s="179">
        <v>146</v>
      </c>
      <c r="U64" s="179">
        <v>2</v>
      </c>
      <c r="V64" s="160" t="s">
        <v>1191</v>
      </c>
      <c r="W64" s="162" t="s">
        <v>1181</v>
      </c>
      <c r="X64" s="160" t="s">
        <v>1121</v>
      </c>
      <c r="Y64" s="181"/>
    </row>
    <row r="65" spans="1:25" s="182" customFormat="1" ht="13.5">
      <c r="A65" s="160">
        <f>COUNTA($B$4:B65)</f>
        <v>59</v>
      </c>
      <c r="B65" s="179" t="s">
        <v>1355</v>
      </c>
      <c r="C65" s="179" t="s">
        <v>1424</v>
      </c>
      <c r="D65" s="179" t="s">
        <v>1425</v>
      </c>
      <c r="E65" s="179" t="s">
        <v>1426</v>
      </c>
      <c r="F65" s="179" t="s">
        <v>1427</v>
      </c>
      <c r="G65" s="179" t="s">
        <v>1428</v>
      </c>
      <c r="H65" s="179" t="s">
        <v>1429</v>
      </c>
      <c r="I65" s="179" t="s">
        <v>1430</v>
      </c>
      <c r="J65" s="179" t="s">
        <v>1301</v>
      </c>
      <c r="K65" s="179" t="s">
        <v>1148</v>
      </c>
      <c r="L65" s="179">
        <v>6.7</v>
      </c>
      <c r="M65" s="160" t="s">
        <v>1431</v>
      </c>
      <c r="N65" s="160" t="s">
        <v>1421</v>
      </c>
      <c r="O65" s="179"/>
      <c r="P65" s="179" t="s">
        <v>1432</v>
      </c>
      <c r="Q65" s="180">
        <v>2.8</v>
      </c>
      <c r="R65" s="179">
        <v>8</v>
      </c>
      <c r="S65" s="179">
        <v>16</v>
      </c>
      <c r="T65" s="179">
        <v>146</v>
      </c>
      <c r="U65" s="179">
        <v>2</v>
      </c>
      <c r="V65" s="160" t="s">
        <v>1399</v>
      </c>
      <c r="W65" s="162" t="s">
        <v>1433</v>
      </c>
      <c r="X65" s="160" t="s">
        <v>1434</v>
      </c>
      <c r="Y65" s="181"/>
    </row>
    <row r="66" spans="1:25" s="182" customFormat="1" ht="13.5">
      <c r="A66" s="160">
        <f>COUNTA($B$4:B66)</f>
        <v>60</v>
      </c>
      <c r="B66" s="179" t="s">
        <v>1355</v>
      </c>
      <c r="C66" s="179" t="s">
        <v>1435</v>
      </c>
      <c r="D66" s="179" t="s">
        <v>1426</v>
      </c>
      <c r="E66" s="179" t="s">
        <v>1426</v>
      </c>
      <c r="F66" s="179" t="s">
        <v>1436</v>
      </c>
      <c r="G66" s="179" t="s">
        <v>1437</v>
      </c>
      <c r="H66" s="179" t="s">
        <v>1224</v>
      </c>
      <c r="I66" s="179" t="s">
        <v>1430</v>
      </c>
      <c r="J66" s="179" t="s">
        <v>1301</v>
      </c>
      <c r="K66" s="179" t="s">
        <v>1148</v>
      </c>
      <c r="L66" s="179">
        <v>6.7</v>
      </c>
      <c r="M66" s="160" t="s">
        <v>1420</v>
      </c>
      <c r="N66" s="160" t="s">
        <v>1421</v>
      </c>
      <c r="O66" s="179"/>
      <c r="P66" s="179" t="s">
        <v>1438</v>
      </c>
      <c r="Q66" s="180">
        <v>2.4</v>
      </c>
      <c r="R66" s="179">
        <v>4</v>
      </c>
      <c r="S66" s="179">
        <v>6</v>
      </c>
      <c r="T66" s="179">
        <v>146</v>
      </c>
      <c r="U66" s="179">
        <v>2</v>
      </c>
      <c r="V66" s="160" t="s">
        <v>1191</v>
      </c>
      <c r="W66" s="162" t="s">
        <v>1433</v>
      </c>
      <c r="X66" s="160" t="s">
        <v>1434</v>
      </c>
      <c r="Y66" s="181"/>
    </row>
    <row r="67" spans="1:25" s="182" customFormat="1" ht="13.5">
      <c r="A67" s="160">
        <f>COUNTA($B$4:B67)</f>
        <v>61</v>
      </c>
      <c r="B67" s="179" t="s">
        <v>1130</v>
      </c>
      <c r="C67" s="179" t="s">
        <v>1435</v>
      </c>
      <c r="D67" s="179" t="s">
        <v>1426</v>
      </c>
      <c r="E67" s="179" t="s">
        <v>1417</v>
      </c>
      <c r="F67" s="179" t="s">
        <v>1439</v>
      </c>
      <c r="G67" s="179" t="s">
        <v>1440</v>
      </c>
      <c r="H67" s="179" t="s">
        <v>1441</v>
      </c>
      <c r="I67" s="179" t="s">
        <v>1430</v>
      </c>
      <c r="J67" s="179" t="s">
        <v>1301</v>
      </c>
      <c r="K67" s="179" t="s">
        <v>1148</v>
      </c>
      <c r="L67" s="179">
        <v>6.7</v>
      </c>
      <c r="M67" s="160" t="s">
        <v>1108</v>
      </c>
      <c r="N67" s="160" t="s">
        <v>1421</v>
      </c>
      <c r="O67" s="179"/>
      <c r="P67" s="179" t="s">
        <v>1438</v>
      </c>
      <c r="Q67" s="180">
        <v>2.4</v>
      </c>
      <c r="R67" s="179">
        <v>4</v>
      </c>
      <c r="S67" s="179">
        <v>6</v>
      </c>
      <c r="T67" s="179">
        <v>146</v>
      </c>
      <c r="U67" s="179">
        <v>2</v>
      </c>
      <c r="V67" s="160" t="s">
        <v>1191</v>
      </c>
      <c r="W67" s="162" t="s">
        <v>1442</v>
      </c>
      <c r="X67" s="160" t="s">
        <v>1369</v>
      </c>
      <c r="Y67" s="181"/>
    </row>
    <row r="68" spans="1:25" s="182" customFormat="1" ht="13.5">
      <c r="A68" s="160">
        <f>COUNTA($B$4:B68)</f>
        <v>62</v>
      </c>
      <c r="B68" s="179" t="s">
        <v>1355</v>
      </c>
      <c r="C68" s="179" t="s">
        <v>1424</v>
      </c>
      <c r="D68" s="179" t="s">
        <v>1426</v>
      </c>
      <c r="E68" s="179" t="s">
        <v>1426</v>
      </c>
      <c r="F68" s="179" t="s">
        <v>1443</v>
      </c>
      <c r="G68" s="179" t="s">
        <v>1444</v>
      </c>
      <c r="H68" s="179" t="s">
        <v>1224</v>
      </c>
      <c r="I68" s="179" t="s">
        <v>1430</v>
      </c>
      <c r="J68" s="179" t="s">
        <v>1301</v>
      </c>
      <c r="K68" s="179" t="s">
        <v>1445</v>
      </c>
      <c r="L68" s="179">
        <v>6.7</v>
      </c>
      <c r="M68" s="160" t="s">
        <v>1108</v>
      </c>
      <c r="N68" s="160" t="s">
        <v>1446</v>
      </c>
      <c r="O68" s="179"/>
      <c r="P68" s="179" t="s">
        <v>1438</v>
      </c>
      <c r="Q68" s="180">
        <v>2.4</v>
      </c>
      <c r="R68" s="179">
        <v>4</v>
      </c>
      <c r="S68" s="179">
        <v>6</v>
      </c>
      <c r="T68" s="179">
        <v>146</v>
      </c>
      <c r="U68" s="179">
        <v>2</v>
      </c>
      <c r="V68" s="160" t="s">
        <v>1161</v>
      </c>
      <c r="W68" s="162" t="s">
        <v>1447</v>
      </c>
      <c r="X68" s="160" t="s">
        <v>1369</v>
      </c>
      <c r="Y68" s="181"/>
    </row>
    <row r="69" spans="1:25" s="182" customFormat="1" ht="13.5">
      <c r="A69" s="160">
        <f>COUNTA($B$4:B69)</f>
        <v>63</v>
      </c>
      <c r="B69" s="179" t="s">
        <v>1355</v>
      </c>
      <c r="C69" s="179" t="s">
        <v>1448</v>
      </c>
      <c r="D69" s="179" t="s">
        <v>1426</v>
      </c>
      <c r="E69" s="179" t="s">
        <v>1449</v>
      </c>
      <c r="F69" s="179" t="s">
        <v>1450</v>
      </c>
      <c r="G69" s="179" t="s">
        <v>1451</v>
      </c>
      <c r="H69" s="179" t="s">
        <v>1224</v>
      </c>
      <c r="I69" s="179" t="s">
        <v>1430</v>
      </c>
      <c r="J69" s="179" t="s">
        <v>1301</v>
      </c>
      <c r="K69" s="179" t="s">
        <v>1452</v>
      </c>
      <c r="L69" s="179">
        <v>6.7</v>
      </c>
      <c r="M69" s="160" t="s">
        <v>1108</v>
      </c>
      <c r="N69" s="160" t="s">
        <v>1421</v>
      </c>
      <c r="O69" s="179"/>
      <c r="P69" s="179" t="s">
        <v>1438</v>
      </c>
      <c r="Q69" s="180">
        <v>2.4</v>
      </c>
      <c r="R69" s="179">
        <v>4</v>
      </c>
      <c r="S69" s="179">
        <v>6</v>
      </c>
      <c r="T69" s="179">
        <v>146</v>
      </c>
      <c r="U69" s="179">
        <v>2</v>
      </c>
      <c r="V69" s="160" t="s">
        <v>1191</v>
      </c>
      <c r="W69" s="162" t="s">
        <v>1453</v>
      </c>
      <c r="X69" s="160" t="s">
        <v>1369</v>
      </c>
      <c r="Y69" s="181"/>
    </row>
    <row r="70" spans="1:25" s="182" customFormat="1" ht="13.5">
      <c r="A70" s="160">
        <f>COUNTA($B$4:B70)</f>
        <v>64</v>
      </c>
      <c r="B70" s="179" t="s">
        <v>1355</v>
      </c>
      <c r="C70" s="179" t="s">
        <v>1424</v>
      </c>
      <c r="D70" s="179" t="s">
        <v>1426</v>
      </c>
      <c r="E70" s="179" t="s">
        <v>1454</v>
      </c>
      <c r="F70" s="179" t="s">
        <v>1455</v>
      </c>
      <c r="G70" s="179" t="s">
        <v>1456</v>
      </c>
      <c r="H70" s="179" t="s">
        <v>1457</v>
      </c>
      <c r="I70" s="179" t="s">
        <v>1430</v>
      </c>
      <c r="J70" s="179" t="s">
        <v>1301</v>
      </c>
      <c r="K70" s="179" t="s">
        <v>1148</v>
      </c>
      <c r="L70" s="179">
        <v>6.7</v>
      </c>
      <c r="M70" s="179"/>
      <c r="N70" s="179"/>
      <c r="O70" s="179"/>
      <c r="P70" s="179" t="s">
        <v>1458</v>
      </c>
      <c r="Q70" s="180">
        <v>3</v>
      </c>
      <c r="R70" s="179">
        <v>4</v>
      </c>
      <c r="S70" s="179">
        <v>8</v>
      </c>
      <c r="T70" s="179">
        <v>146</v>
      </c>
      <c r="U70" s="179">
        <v>2</v>
      </c>
      <c r="V70" s="160" t="s">
        <v>1191</v>
      </c>
      <c r="W70" s="162" t="s">
        <v>1433</v>
      </c>
      <c r="X70" s="160" t="s">
        <v>1121</v>
      </c>
      <c r="Y70" s="181"/>
    </row>
    <row r="71" spans="1:25" s="182" customFormat="1" ht="13.5">
      <c r="A71" s="160">
        <f>COUNTA($B$4:B71)</f>
        <v>65</v>
      </c>
      <c r="B71" s="179" t="s">
        <v>1355</v>
      </c>
      <c r="C71" s="179" t="s">
        <v>1424</v>
      </c>
      <c r="D71" s="179" t="s">
        <v>1426</v>
      </c>
      <c r="E71" s="179" t="s">
        <v>1459</v>
      </c>
      <c r="F71" s="179" t="s">
        <v>1460</v>
      </c>
      <c r="G71" s="179" t="s">
        <v>1461</v>
      </c>
      <c r="H71" s="179" t="s">
        <v>1462</v>
      </c>
      <c r="I71" s="179" t="s">
        <v>1430</v>
      </c>
      <c r="J71" s="179" t="s">
        <v>1301</v>
      </c>
      <c r="K71" s="179" t="s">
        <v>1197</v>
      </c>
      <c r="L71" s="179">
        <v>6.7</v>
      </c>
      <c r="M71" s="179"/>
      <c r="N71" s="179"/>
      <c r="O71" s="179"/>
      <c r="P71" s="179" t="s">
        <v>1463</v>
      </c>
      <c r="Q71" s="180">
        <v>2</v>
      </c>
      <c r="R71" s="179">
        <v>4</v>
      </c>
      <c r="S71" s="179">
        <v>8</v>
      </c>
      <c r="T71" s="179">
        <v>250</v>
      </c>
      <c r="U71" s="179">
        <v>2</v>
      </c>
      <c r="V71" s="160" t="s">
        <v>1191</v>
      </c>
      <c r="W71" s="162" t="s">
        <v>1433</v>
      </c>
      <c r="X71" s="160" t="s">
        <v>1369</v>
      </c>
      <c r="Y71" s="181"/>
    </row>
    <row r="72" spans="1:25" s="182" customFormat="1" ht="13.5">
      <c r="A72" s="160">
        <f>COUNTA($B$4:B72)</f>
        <v>66</v>
      </c>
      <c r="B72" s="179" t="s">
        <v>1355</v>
      </c>
      <c r="C72" s="179" t="s">
        <v>1424</v>
      </c>
      <c r="D72" s="179" t="s">
        <v>1464</v>
      </c>
      <c r="E72" s="179" t="s">
        <v>1465</v>
      </c>
      <c r="F72" s="179" t="s">
        <v>1466</v>
      </c>
      <c r="G72" s="179" t="s">
        <v>1467</v>
      </c>
      <c r="H72" s="179" t="s">
        <v>1196</v>
      </c>
      <c r="I72" s="179" t="s">
        <v>1430</v>
      </c>
      <c r="J72" s="179" t="s">
        <v>1301</v>
      </c>
      <c r="K72" s="179" t="s">
        <v>1148</v>
      </c>
      <c r="L72" s="179">
        <v>6.7</v>
      </c>
      <c r="M72" s="160" t="s">
        <v>1468</v>
      </c>
      <c r="N72" s="160" t="s">
        <v>1469</v>
      </c>
      <c r="O72" s="179"/>
      <c r="P72" s="179" t="s">
        <v>1438</v>
      </c>
      <c r="Q72" s="180">
        <v>2.4</v>
      </c>
      <c r="R72" s="179">
        <v>8</v>
      </c>
      <c r="S72" s="179">
        <v>16</v>
      </c>
      <c r="T72" s="179">
        <v>146</v>
      </c>
      <c r="U72" s="179">
        <v>2</v>
      </c>
      <c r="V72" s="160" t="s">
        <v>1470</v>
      </c>
      <c r="W72" s="162" t="s">
        <v>1433</v>
      </c>
      <c r="X72" s="160" t="s">
        <v>1369</v>
      </c>
      <c r="Y72" s="181"/>
    </row>
    <row r="73" spans="1:25" s="182" customFormat="1" ht="13.5">
      <c r="A73" s="160">
        <f>COUNTA($B$4:B73)</f>
        <v>67</v>
      </c>
      <c r="B73" s="179" t="s">
        <v>1355</v>
      </c>
      <c r="C73" s="179" t="s">
        <v>1448</v>
      </c>
      <c r="D73" s="179" t="s">
        <v>1471</v>
      </c>
      <c r="E73" s="179" t="s">
        <v>1465</v>
      </c>
      <c r="F73" s="179" t="s">
        <v>1472</v>
      </c>
      <c r="G73" s="179" t="s">
        <v>1473</v>
      </c>
      <c r="H73" s="179" t="s">
        <v>1224</v>
      </c>
      <c r="I73" s="179" t="s">
        <v>1430</v>
      </c>
      <c r="J73" s="179" t="s">
        <v>1301</v>
      </c>
      <c r="K73" s="179" t="s">
        <v>1148</v>
      </c>
      <c r="L73" s="179">
        <v>6.7</v>
      </c>
      <c r="M73" s="160" t="s">
        <v>1108</v>
      </c>
      <c r="N73" s="160" t="s">
        <v>1421</v>
      </c>
      <c r="O73" s="179"/>
      <c r="P73" s="179" t="s">
        <v>1180</v>
      </c>
      <c r="Q73" s="180">
        <v>2.4</v>
      </c>
      <c r="R73" s="179">
        <v>8</v>
      </c>
      <c r="S73" s="179">
        <v>16</v>
      </c>
      <c r="T73" s="179">
        <v>146</v>
      </c>
      <c r="U73" s="179">
        <v>2</v>
      </c>
      <c r="V73" s="160" t="s">
        <v>1191</v>
      </c>
      <c r="W73" s="162" t="s">
        <v>1433</v>
      </c>
      <c r="X73" s="160" t="s">
        <v>1369</v>
      </c>
      <c r="Y73" s="181"/>
    </row>
    <row r="74" spans="1:25" s="182" customFormat="1" ht="13.5">
      <c r="A74" s="160">
        <f>COUNTA($B$4:B74)</f>
        <v>68</v>
      </c>
      <c r="B74" s="179" t="s">
        <v>1474</v>
      </c>
      <c r="C74" s="179" t="s">
        <v>1448</v>
      </c>
      <c r="D74" s="179" t="s">
        <v>1475</v>
      </c>
      <c r="E74" s="179" t="s">
        <v>1465</v>
      </c>
      <c r="F74" s="179" t="s">
        <v>1476</v>
      </c>
      <c r="G74" s="179" t="s">
        <v>1477</v>
      </c>
      <c r="H74" s="179" t="s">
        <v>1478</v>
      </c>
      <c r="I74" s="179" t="s">
        <v>1479</v>
      </c>
      <c r="J74" s="179" t="s">
        <v>1301</v>
      </c>
      <c r="K74" s="179" t="s">
        <v>1197</v>
      </c>
      <c r="L74" s="179">
        <v>6.7</v>
      </c>
      <c r="M74" s="160" t="s">
        <v>1143</v>
      </c>
      <c r="N74" s="160" t="s">
        <v>1421</v>
      </c>
      <c r="O74" s="179"/>
      <c r="P74" s="179" t="s">
        <v>1480</v>
      </c>
      <c r="Q74" s="180">
        <v>2</v>
      </c>
      <c r="R74" s="179">
        <v>4</v>
      </c>
      <c r="S74" s="179">
        <v>8</v>
      </c>
      <c r="T74" s="179">
        <v>250</v>
      </c>
      <c r="U74" s="179">
        <v>2</v>
      </c>
      <c r="V74" s="160" t="s">
        <v>1191</v>
      </c>
      <c r="W74" s="162" t="s">
        <v>1433</v>
      </c>
      <c r="X74" s="160" t="s">
        <v>1369</v>
      </c>
      <c r="Y74" s="181"/>
    </row>
    <row r="75" spans="1:25" s="182" customFormat="1" ht="13.5">
      <c r="A75" s="160">
        <f>COUNTA($B$4:B75)</f>
        <v>69</v>
      </c>
      <c r="B75" s="179" t="s">
        <v>1355</v>
      </c>
      <c r="C75" s="179" t="s">
        <v>1424</v>
      </c>
      <c r="D75" s="179" t="s">
        <v>1475</v>
      </c>
      <c r="E75" s="179" t="s">
        <v>1465</v>
      </c>
      <c r="F75" s="179" t="s">
        <v>1481</v>
      </c>
      <c r="G75" s="179" t="s">
        <v>1482</v>
      </c>
      <c r="H75" s="179" t="s">
        <v>1478</v>
      </c>
      <c r="I75" s="179" t="s">
        <v>1430</v>
      </c>
      <c r="J75" s="179" t="s">
        <v>1142</v>
      </c>
      <c r="K75" s="179" t="s">
        <v>1483</v>
      </c>
      <c r="L75" s="179">
        <v>6.7</v>
      </c>
      <c r="M75" s="160" t="s">
        <v>1108</v>
      </c>
      <c r="N75" s="160" t="s">
        <v>1421</v>
      </c>
      <c r="O75" s="179"/>
      <c r="P75" s="179" t="s">
        <v>1480</v>
      </c>
      <c r="Q75" s="180">
        <v>2</v>
      </c>
      <c r="R75" s="179">
        <v>4</v>
      </c>
      <c r="S75" s="179">
        <v>8</v>
      </c>
      <c r="T75" s="179">
        <v>250</v>
      </c>
      <c r="U75" s="179">
        <v>2</v>
      </c>
      <c r="V75" s="160" t="s">
        <v>1161</v>
      </c>
      <c r="W75" s="162" t="s">
        <v>1433</v>
      </c>
      <c r="X75" s="160" t="s">
        <v>1369</v>
      </c>
      <c r="Y75" s="181"/>
    </row>
    <row r="76" spans="1:25" s="182" customFormat="1" ht="13.5">
      <c r="A76" s="160">
        <f>COUNTA($B$4:B76)</f>
        <v>70</v>
      </c>
      <c r="B76" s="179" t="s">
        <v>1474</v>
      </c>
      <c r="C76" s="179" t="s">
        <v>1424</v>
      </c>
      <c r="D76" s="179" t="s">
        <v>1471</v>
      </c>
      <c r="E76" s="179" t="s">
        <v>1465</v>
      </c>
      <c r="F76" s="179" t="s">
        <v>1484</v>
      </c>
      <c r="G76" s="179" t="s">
        <v>1485</v>
      </c>
      <c r="H76" s="179" t="s">
        <v>1486</v>
      </c>
      <c r="I76" s="179" t="s">
        <v>1141</v>
      </c>
      <c r="J76" s="179" t="s">
        <v>1301</v>
      </c>
      <c r="K76" s="179" t="s">
        <v>1148</v>
      </c>
      <c r="L76" s="179">
        <v>6.7</v>
      </c>
      <c r="M76" s="160" t="s">
        <v>1108</v>
      </c>
      <c r="N76" s="160" t="s">
        <v>1446</v>
      </c>
      <c r="O76" s="179"/>
      <c r="P76" s="179" t="s">
        <v>1487</v>
      </c>
      <c r="Q76" s="180">
        <v>2</v>
      </c>
      <c r="R76" s="179">
        <v>4</v>
      </c>
      <c r="S76" s="179">
        <v>8</v>
      </c>
      <c r="T76" s="179">
        <v>250</v>
      </c>
      <c r="U76" s="179">
        <v>2</v>
      </c>
      <c r="V76" s="160" t="s">
        <v>1191</v>
      </c>
      <c r="W76" s="162" t="s">
        <v>1181</v>
      </c>
      <c r="X76" s="160" t="s">
        <v>1369</v>
      </c>
      <c r="Y76" s="181"/>
    </row>
    <row r="77" spans="1:25" s="170" customFormat="1">
      <c r="A77" s="169">
        <f>COUNTA($B$4:B77)</f>
        <v>71</v>
      </c>
      <c r="B77" s="169" t="s">
        <v>1355</v>
      </c>
      <c r="C77" s="169" t="s">
        <v>1448</v>
      </c>
      <c r="D77" s="169" t="s">
        <v>1488</v>
      </c>
      <c r="E77" s="169" t="s">
        <v>1489</v>
      </c>
      <c r="F77" s="169" t="s">
        <v>1490</v>
      </c>
      <c r="G77" s="169" t="s">
        <v>1491</v>
      </c>
      <c r="H77" s="169" t="s">
        <v>1492</v>
      </c>
      <c r="I77" s="169" t="s">
        <v>1430</v>
      </c>
      <c r="J77" s="169" t="s">
        <v>1301</v>
      </c>
      <c r="K77" s="169" t="s">
        <v>1148</v>
      </c>
      <c r="L77" s="169">
        <v>5.8</v>
      </c>
      <c r="M77" s="169"/>
      <c r="N77" s="169"/>
      <c r="O77" s="169"/>
      <c r="P77" s="169" t="s">
        <v>1438</v>
      </c>
      <c r="Q77" s="169">
        <v>2.4</v>
      </c>
      <c r="R77" s="169">
        <v>8</v>
      </c>
      <c r="S77" s="169">
        <v>16</v>
      </c>
      <c r="T77" s="169">
        <v>146</v>
      </c>
      <c r="U77" s="169">
        <v>4</v>
      </c>
      <c r="V77" s="160" t="s">
        <v>1149</v>
      </c>
      <c r="W77" s="166" t="s">
        <v>1493</v>
      </c>
      <c r="X77" s="169" t="s">
        <v>1493</v>
      </c>
      <c r="Y77" s="169"/>
    </row>
    <row r="78" spans="1:25" s="170" customFormat="1">
      <c r="A78" s="169">
        <f>COUNTA($B$4:B78)</f>
        <v>72</v>
      </c>
      <c r="B78" s="169" t="s">
        <v>1130</v>
      </c>
      <c r="C78" s="169" t="s">
        <v>1494</v>
      </c>
      <c r="D78" s="169" t="s">
        <v>1210</v>
      </c>
      <c r="E78" s="169" t="s">
        <v>1495</v>
      </c>
      <c r="F78" s="169" t="s">
        <v>1496</v>
      </c>
      <c r="G78" s="169" t="s">
        <v>1497</v>
      </c>
      <c r="H78" s="169" t="s">
        <v>1492</v>
      </c>
      <c r="I78" s="169" t="s">
        <v>1412</v>
      </c>
      <c r="J78" s="169" t="s">
        <v>1142</v>
      </c>
      <c r="K78" s="169" t="s">
        <v>1498</v>
      </c>
      <c r="L78" s="169">
        <v>5.8</v>
      </c>
      <c r="M78" s="169"/>
      <c r="N78" s="169"/>
      <c r="O78" s="169"/>
      <c r="P78" s="169" t="s">
        <v>1180</v>
      </c>
      <c r="Q78" s="169">
        <v>2.4</v>
      </c>
      <c r="R78" s="169">
        <v>8</v>
      </c>
      <c r="S78" s="169">
        <v>16</v>
      </c>
      <c r="T78" s="169">
        <v>146</v>
      </c>
      <c r="U78" s="169">
        <v>2</v>
      </c>
      <c r="V78" s="160" t="s">
        <v>1191</v>
      </c>
      <c r="W78" s="166" t="s">
        <v>1493</v>
      </c>
      <c r="X78" s="169" t="s">
        <v>1499</v>
      </c>
      <c r="Y78" s="169"/>
    </row>
    <row r="79" spans="1:25" s="167" customFormat="1" ht="13.5">
      <c r="A79" s="388">
        <f>COUNTA($B$4:B79)</f>
        <v>73</v>
      </c>
      <c r="B79" s="388" t="s">
        <v>1355</v>
      </c>
      <c r="C79" s="388" t="s">
        <v>1500</v>
      </c>
      <c r="D79" s="388" t="s">
        <v>1501</v>
      </c>
      <c r="E79" s="388" t="s">
        <v>1502</v>
      </c>
      <c r="F79" s="400" t="s">
        <v>1503</v>
      </c>
      <c r="G79" s="401" t="s">
        <v>1504</v>
      </c>
      <c r="H79" s="388" t="s">
        <v>1505</v>
      </c>
      <c r="I79" s="388" t="s">
        <v>1430</v>
      </c>
      <c r="J79" s="388" t="s">
        <v>1120</v>
      </c>
      <c r="K79" s="388" t="s">
        <v>1197</v>
      </c>
      <c r="L79" s="388">
        <v>6.7</v>
      </c>
      <c r="M79" s="389"/>
      <c r="N79" s="389"/>
      <c r="O79" s="389"/>
      <c r="P79" s="388" t="s">
        <v>1347</v>
      </c>
      <c r="Q79" s="395">
        <v>2.2999999999999998</v>
      </c>
      <c r="R79" s="388">
        <v>36</v>
      </c>
      <c r="S79" s="388">
        <v>128</v>
      </c>
      <c r="T79" s="164">
        <v>300</v>
      </c>
      <c r="U79" s="164">
        <v>2</v>
      </c>
      <c r="V79" s="396" t="s">
        <v>1149</v>
      </c>
      <c r="W79" s="398" t="s">
        <v>1506</v>
      </c>
      <c r="X79" s="160"/>
      <c r="Y79" s="183"/>
    </row>
    <row r="80" spans="1:25" s="167" customFormat="1" ht="13.5">
      <c r="A80" s="388"/>
      <c r="B80" s="388"/>
      <c r="C80" s="388"/>
      <c r="D80" s="388"/>
      <c r="E80" s="388"/>
      <c r="F80" s="400"/>
      <c r="G80" s="402"/>
      <c r="H80" s="388"/>
      <c r="I80" s="388"/>
      <c r="J80" s="388"/>
      <c r="K80" s="388"/>
      <c r="L80" s="388"/>
      <c r="M80" s="390"/>
      <c r="N80" s="390"/>
      <c r="O80" s="390"/>
      <c r="P80" s="388"/>
      <c r="Q80" s="395"/>
      <c r="R80" s="388"/>
      <c r="S80" s="388"/>
      <c r="T80" s="164">
        <v>1024</v>
      </c>
      <c r="U80" s="164">
        <v>2</v>
      </c>
      <c r="V80" s="397"/>
      <c r="W80" s="399"/>
      <c r="X80" s="160"/>
      <c r="Y80" s="183"/>
    </row>
    <row r="81" spans="1:25" s="167" customFormat="1" ht="13.5">
      <c r="A81" s="164">
        <f>COUNTA($B$4:B81)</f>
        <v>74</v>
      </c>
      <c r="B81" s="164" t="s">
        <v>1355</v>
      </c>
      <c r="C81" s="169" t="s">
        <v>1424</v>
      </c>
      <c r="D81" s="164" t="s">
        <v>1501</v>
      </c>
      <c r="E81" s="164" t="s">
        <v>1507</v>
      </c>
      <c r="F81" s="169" t="s">
        <v>1508</v>
      </c>
      <c r="G81" s="169" t="s">
        <v>1509</v>
      </c>
      <c r="H81" s="164" t="s">
        <v>1510</v>
      </c>
      <c r="I81" s="164" t="s">
        <v>1430</v>
      </c>
      <c r="J81" s="164" t="s">
        <v>1301</v>
      </c>
      <c r="K81" s="164" t="s">
        <v>1148</v>
      </c>
      <c r="L81" s="164">
        <v>6.7</v>
      </c>
      <c r="M81" s="164"/>
      <c r="N81" s="164"/>
      <c r="O81" s="164"/>
      <c r="P81" s="164" t="s">
        <v>1511</v>
      </c>
      <c r="Q81" s="165">
        <v>3.5</v>
      </c>
      <c r="R81" s="164">
        <v>4</v>
      </c>
      <c r="S81" s="164">
        <v>16</v>
      </c>
      <c r="T81" s="164">
        <v>300</v>
      </c>
      <c r="U81" s="164">
        <v>2</v>
      </c>
      <c r="V81" s="160" t="s">
        <v>1191</v>
      </c>
      <c r="W81" s="162" t="s">
        <v>1512</v>
      </c>
      <c r="X81" s="160"/>
      <c r="Y81" s="183"/>
    </row>
    <row r="82" spans="1:25" s="167" customFormat="1" ht="13.5">
      <c r="A82" s="164">
        <f>COUNTA($B$4:B82)</f>
        <v>75</v>
      </c>
      <c r="B82" s="164" t="s">
        <v>1355</v>
      </c>
      <c r="C82" s="169" t="s">
        <v>1424</v>
      </c>
      <c r="D82" s="164" t="s">
        <v>1513</v>
      </c>
      <c r="E82" s="164" t="s">
        <v>1507</v>
      </c>
      <c r="F82" s="169" t="s">
        <v>1514</v>
      </c>
      <c r="G82" s="169" t="s">
        <v>1515</v>
      </c>
      <c r="H82" s="164" t="s">
        <v>1510</v>
      </c>
      <c r="I82" s="164" t="s">
        <v>1141</v>
      </c>
      <c r="J82" s="164" t="s">
        <v>1301</v>
      </c>
      <c r="K82" s="164" t="s">
        <v>1197</v>
      </c>
      <c r="L82" s="164">
        <v>6.7</v>
      </c>
      <c r="M82" s="164"/>
      <c r="N82" s="164"/>
      <c r="O82" s="164"/>
      <c r="P82" s="164" t="s">
        <v>1516</v>
      </c>
      <c r="Q82" s="165">
        <v>3.5</v>
      </c>
      <c r="R82" s="164">
        <v>4</v>
      </c>
      <c r="S82" s="164">
        <v>16</v>
      </c>
      <c r="T82" s="164">
        <v>300</v>
      </c>
      <c r="U82" s="164">
        <v>2</v>
      </c>
      <c r="V82" s="160" t="s">
        <v>1149</v>
      </c>
      <c r="W82" s="162" t="s">
        <v>1517</v>
      </c>
      <c r="X82" s="160"/>
      <c r="Y82" s="183"/>
    </row>
    <row r="83" spans="1:25" s="182" customFormat="1" ht="13.5">
      <c r="A83" s="164">
        <f>COUNTA($B$4:B83)</f>
        <v>76</v>
      </c>
      <c r="B83" s="179" t="s">
        <v>1518</v>
      </c>
      <c r="C83" s="179" t="s">
        <v>1448</v>
      </c>
      <c r="D83" s="179" t="s">
        <v>1519</v>
      </c>
      <c r="E83" s="179" t="s">
        <v>1519</v>
      </c>
      <c r="F83" s="179" t="s">
        <v>1520</v>
      </c>
      <c r="G83" s="179" t="s">
        <v>1521</v>
      </c>
      <c r="H83" s="179" t="s">
        <v>1279</v>
      </c>
      <c r="I83" s="179" t="s">
        <v>1141</v>
      </c>
      <c r="J83" s="179" t="s">
        <v>1301</v>
      </c>
      <c r="K83" s="179" t="s">
        <v>1148</v>
      </c>
      <c r="L83" s="179">
        <v>6.7</v>
      </c>
      <c r="M83" s="179" t="s">
        <v>1522</v>
      </c>
      <c r="N83" s="179" t="s">
        <v>1523</v>
      </c>
      <c r="O83" s="179" t="s">
        <v>1524</v>
      </c>
      <c r="P83" s="179" t="s">
        <v>1268</v>
      </c>
      <c r="Q83" s="180">
        <v>2.4</v>
      </c>
      <c r="R83" s="179">
        <v>10</v>
      </c>
      <c r="S83" s="179">
        <v>48</v>
      </c>
      <c r="T83" s="179">
        <v>300</v>
      </c>
      <c r="U83" s="179">
        <v>2</v>
      </c>
      <c r="V83" s="160" t="s">
        <v>1525</v>
      </c>
      <c r="W83" s="162" t="s">
        <v>1526</v>
      </c>
      <c r="X83" s="160" t="s">
        <v>1527</v>
      </c>
      <c r="Y83" s="181"/>
    </row>
    <row r="84" spans="1:25" s="182" customFormat="1" ht="13.5">
      <c r="A84" s="164">
        <f>COUNTA($B$4:B84)</f>
        <v>77</v>
      </c>
      <c r="B84" s="179" t="s">
        <v>1355</v>
      </c>
      <c r="C84" s="179" t="s">
        <v>1424</v>
      </c>
      <c r="D84" s="179" t="s">
        <v>1519</v>
      </c>
      <c r="E84" s="179" t="s">
        <v>1271</v>
      </c>
      <c r="F84" s="179" t="s">
        <v>1528</v>
      </c>
      <c r="G84" s="179" t="s">
        <v>1529</v>
      </c>
      <c r="H84" s="179" t="s">
        <v>1359</v>
      </c>
      <c r="I84" s="179" t="s">
        <v>1430</v>
      </c>
      <c r="J84" s="179" t="s">
        <v>1142</v>
      </c>
      <c r="K84" s="179" t="s">
        <v>1197</v>
      </c>
      <c r="L84" s="179">
        <v>6.7</v>
      </c>
      <c r="M84" s="179" t="s">
        <v>1530</v>
      </c>
      <c r="N84" s="179" t="s">
        <v>1531</v>
      </c>
      <c r="O84" s="179" t="s">
        <v>1524</v>
      </c>
      <c r="P84" s="179" t="s">
        <v>1268</v>
      </c>
      <c r="Q84" s="180">
        <v>2.4</v>
      </c>
      <c r="R84" s="179">
        <v>10</v>
      </c>
      <c r="S84" s="179">
        <v>48</v>
      </c>
      <c r="T84" s="179">
        <v>300</v>
      </c>
      <c r="U84" s="179">
        <v>2</v>
      </c>
      <c r="V84" s="160" t="s">
        <v>1191</v>
      </c>
      <c r="W84" s="162" t="s">
        <v>1269</v>
      </c>
      <c r="X84" s="160" t="s">
        <v>1270</v>
      </c>
      <c r="Y84" s="181"/>
    </row>
    <row r="85" spans="1:25" s="182" customFormat="1" ht="13.5">
      <c r="A85" s="160">
        <f>COUNTA($B$4:B85)</f>
        <v>78</v>
      </c>
      <c r="B85" s="179" t="s">
        <v>1355</v>
      </c>
      <c r="C85" s="179" t="s">
        <v>1448</v>
      </c>
      <c r="D85" s="179" t="s">
        <v>1519</v>
      </c>
      <c r="E85" s="179" t="s">
        <v>1519</v>
      </c>
      <c r="F85" s="179" t="s">
        <v>1532</v>
      </c>
      <c r="G85" s="179" t="s">
        <v>1533</v>
      </c>
      <c r="H85" s="179" t="s">
        <v>1279</v>
      </c>
      <c r="I85" s="179" t="s">
        <v>1141</v>
      </c>
      <c r="J85" s="179" t="s">
        <v>1142</v>
      </c>
      <c r="K85" s="179" t="s">
        <v>1148</v>
      </c>
      <c r="L85" s="179">
        <v>6.7</v>
      </c>
      <c r="M85" s="179" t="s">
        <v>1522</v>
      </c>
      <c r="N85" s="179" t="s">
        <v>1534</v>
      </c>
      <c r="O85" s="179" t="s">
        <v>1535</v>
      </c>
      <c r="P85" s="179" t="s">
        <v>1268</v>
      </c>
      <c r="Q85" s="180">
        <v>2.4</v>
      </c>
      <c r="R85" s="179">
        <v>10</v>
      </c>
      <c r="S85" s="179">
        <v>48</v>
      </c>
      <c r="T85" s="179">
        <v>300</v>
      </c>
      <c r="U85" s="179">
        <v>2</v>
      </c>
      <c r="V85" s="160" t="s">
        <v>1149</v>
      </c>
      <c r="W85" s="162" t="s">
        <v>1526</v>
      </c>
      <c r="X85" s="160" t="s">
        <v>1270</v>
      </c>
      <c r="Y85" s="181"/>
    </row>
    <row r="86" spans="1:25" s="182" customFormat="1" ht="13.5">
      <c r="A86" s="160">
        <f>COUNTA($B$4:B86)</f>
        <v>79</v>
      </c>
      <c r="B86" s="179" t="s">
        <v>1130</v>
      </c>
      <c r="C86" s="179" t="s">
        <v>1448</v>
      </c>
      <c r="D86" s="179" t="s">
        <v>1519</v>
      </c>
      <c r="E86" s="179" t="s">
        <v>1271</v>
      </c>
      <c r="F86" s="179" t="s">
        <v>1536</v>
      </c>
      <c r="G86" s="179" t="s">
        <v>1537</v>
      </c>
      <c r="H86" s="179" t="s">
        <v>1359</v>
      </c>
      <c r="I86" s="179" t="s">
        <v>1141</v>
      </c>
      <c r="J86" s="179" t="s">
        <v>1142</v>
      </c>
      <c r="K86" s="179" t="s">
        <v>1538</v>
      </c>
      <c r="L86" s="179">
        <v>6.7</v>
      </c>
      <c r="M86" s="179" t="s">
        <v>1522</v>
      </c>
      <c r="N86" s="179" t="s">
        <v>1523</v>
      </c>
      <c r="O86" s="179" t="s">
        <v>1524</v>
      </c>
      <c r="P86" s="179" t="s">
        <v>1268</v>
      </c>
      <c r="Q86" s="180">
        <v>2.4</v>
      </c>
      <c r="R86" s="179">
        <v>10</v>
      </c>
      <c r="S86" s="179">
        <v>48</v>
      </c>
      <c r="T86" s="179">
        <v>300</v>
      </c>
      <c r="U86" s="179">
        <v>2</v>
      </c>
      <c r="V86" s="160" t="s">
        <v>1149</v>
      </c>
      <c r="W86" s="162" t="s">
        <v>1539</v>
      </c>
      <c r="X86" s="160" t="s">
        <v>1270</v>
      </c>
      <c r="Y86" s="181"/>
    </row>
    <row r="87" spans="1:25" s="182" customFormat="1" ht="13.5">
      <c r="A87" s="160">
        <f>COUNTA($B$4:B87)</f>
        <v>80</v>
      </c>
      <c r="B87" s="179" t="s">
        <v>1355</v>
      </c>
      <c r="C87" s="179" t="s">
        <v>1424</v>
      </c>
      <c r="D87" s="179" t="s">
        <v>1519</v>
      </c>
      <c r="E87" s="179" t="s">
        <v>1519</v>
      </c>
      <c r="F87" s="179" t="s">
        <v>1540</v>
      </c>
      <c r="G87" s="179" t="s">
        <v>1541</v>
      </c>
      <c r="H87" s="179" t="s">
        <v>1279</v>
      </c>
      <c r="I87" s="179" t="s">
        <v>1430</v>
      </c>
      <c r="J87" s="179" t="s">
        <v>1142</v>
      </c>
      <c r="K87" s="179" t="s">
        <v>1197</v>
      </c>
      <c r="L87" s="179">
        <v>6.7</v>
      </c>
      <c r="M87" s="179" t="s">
        <v>1522</v>
      </c>
      <c r="N87" s="179" t="s">
        <v>1523</v>
      </c>
      <c r="O87" s="179" t="s">
        <v>1543</v>
      </c>
      <c r="P87" s="179" t="s">
        <v>1544</v>
      </c>
      <c r="Q87" s="180">
        <v>2.4</v>
      </c>
      <c r="R87" s="179">
        <v>10</v>
      </c>
      <c r="S87" s="179">
        <v>48</v>
      </c>
      <c r="T87" s="179">
        <v>300</v>
      </c>
      <c r="U87" s="179">
        <v>2</v>
      </c>
      <c r="V87" s="160" t="s">
        <v>1545</v>
      </c>
      <c r="W87" s="162" t="s">
        <v>1269</v>
      </c>
      <c r="X87" s="160" t="s">
        <v>1270</v>
      </c>
      <c r="Y87" s="181"/>
    </row>
    <row r="88" spans="1:25" s="182" customFormat="1" ht="13.5">
      <c r="A88" s="160">
        <f>COUNTA($B$4:B88)</f>
        <v>81</v>
      </c>
      <c r="B88" s="179" t="s">
        <v>1355</v>
      </c>
      <c r="C88" s="179" t="s">
        <v>1448</v>
      </c>
      <c r="D88" s="179" t="s">
        <v>1271</v>
      </c>
      <c r="E88" s="179" t="s">
        <v>1271</v>
      </c>
      <c r="F88" s="179" t="s">
        <v>1546</v>
      </c>
      <c r="G88" s="179" t="s">
        <v>1547</v>
      </c>
      <c r="H88" s="179" t="s">
        <v>1359</v>
      </c>
      <c r="I88" s="179" t="s">
        <v>1430</v>
      </c>
      <c r="J88" s="179" t="s">
        <v>1301</v>
      </c>
      <c r="K88" s="179" t="s">
        <v>1197</v>
      </c>
      <c r="L88" s="179">
        <v>6.7</v>
      </c>
      <c r="M88" s="179" t="s">
        <v>1548</v>
      </c>
      <c r="N88" s="179" t="s">
        <v>1523</v>
      </c>
      <c r="O88" s="179" t="s">
        <v>1542</v>
      </c>
      <c r="P88" s="179" t="s">
        <v>1549</v>
      </c>
      <c r="Q88" s="180">
        <v>2.4</v>
      </c>
      <c r="R88" s="179">
        <v>10</v>
      </c>
      <c r="S88" s="179">
        <v>48</v>
      </c>
      <c r="T88" s="179">
        <v>300</v>
      </c>
      <c r="U88" s="179">
        <v>2</v>
      </c>
      <c r="V88" s="160" t="s">
        <v>1191</v>
      </c>
      <c r="W88" s="162" t="s">
        <v>1526</v>
      </c>
      <c r="X88" s="160" t="s">
        <v>1270</v>
      </c>
      <c r="Y88" s="181"/>
    </row>
    <row r="89" spans="1:25" s="182" customFormat="1" ht="13.5">
      <c r="A89" s="160">
        <f>COUNTA($B$4:B89)</f>
        <v>82</v>
      </c>
      <c r="B89" s="179" t="s">
        <v>1130</v>
      </c>
      <c r="C89" s="179" t="s">
        <v>1448</v>
      </c>
      <c r="D89" s="179" t="s">
        <v>1550</v>
      </c>
      <c r="E89" s="179" t="s">
        <v>1550</v>
      </c>
      <c r="F89" s="184" t="s">
        <v>1551</v>
      </c>
      <c r="G89" s="179" t="s">
        <v>1552</v>
      </c>
      <c r="H89" s="179" t="s">
        <v>1224</v>
      </c>
      <c r="I89" s="179" t="s">
        <v>1141</v>
      </c>
      <c r="J89" s="179" t="s">
        <v>1142</v>
      </c>
      <c r="K89" s="179" t="s">
        <v>1538</v>
      </c>
      <c r="L89" s="179">
        <v>6.7</v>
      </c>
      <c r="M89" s="179" t="s">
        <v>1553</v>
      </c>
      <c r="N89" s="179" t="s">
        <v>1421</v>
      </c>
      <c r="O89" s="179" t="s">
        <v>1554</v>
      </c>
      <c r="P89" s="179" t="s">
        <v>1180</v>
      </c>
      <c r="Q89" s="180">
        <v>2.4</v>
      </c>
      <c r="R89" s="179">
        <v>4</v>
      </c>
      <c r="S89" s="179">
        <v>24</v>
      </c>
      <c r="T89" s="179">
        <v>146</v>
      </c>
      <c r="U89" s="179">
        <v>4</v>
      </c>
      <c r="V89" s="160" t="s">
        <v>1149</v>
      </c>
      <c r="W89" s="162" t="s">
        <v>1269</v>
      </c>
      <c r="X89" s="160" t="s">
        <v>1270</v>
      </c>
      <c r="Y89" s="181"/>
    </row>
    <row r="90" spans="1:25" s="182" customFormat="1" ht="13.5">
      <c r="A90" s="160">
        <f>COUNTA($B$4:B90)</f>
        <v>83</v>
      </c>
      <c r="B90" s="179" t="s">
        <v>1130</v>
      </c>
      <c r="C90" s="179" t="s">
        <v>1448</v>
      </c>
      <c r="D90" s="179" t="s">
        <v>1555</v>
      </c>
      <c r="E90" s="179" t="s">
        <v>1556</v>
      </c>
      <c r="F90" s="179" t="s">
        <v>1557</v>
      </c>
      <c r="G90" s="179" t="s">
        <v>1558</v>
      </c>
      <c r="H90" s="179" t="s">
        <v>1147</v>
      </c>
      <c r="I90" s="179" t="s">
        <v>1141</v>
      </c>
      <c r="J90" s="179" t="s">
        <v>1559</v>
      </c>
      <c r="K90" s="179" t="s">
        <v>1148</v>
      </c>
      <c r="L90" s="179">
        <v>6.7</v>
      </c>
      <c r="M90" s="179"/>
      <c r="N90" s="179"/>
      <c r="O90" s="179"/>
      <c r="P90" s="179" t="s">
        <v>1363</v>
      </c>
      <c r="Q90" s="180">
        <v>3</v>
      </c>
      <c r="R90" s="179">
        <v>4</v>
      </c>
      <c r="S90" s="179">
        <v>8</v>
      </c>
      <c r="T90" s="179">
        <v>300</v>
      </c>
      <c r="U90" s="179">
        <v>2</v>
      </c>
      <c r="V90" s="160" t="s">
        <v>1161</v>
      </c>
      <c r="W90" s="162" t="s">
        <v>1269</v>
      </c>
      <c r="X90" s="160" t="s">
        <v>1560</v>
      </c>
      <c r="Y90" s="181"/>
    </row>
    <row r="91" spans="1:25" s="182" customFormat="1" ht="13.5">
      <c r="A91" s="160">
        <f>COUNTA($B$4:B91)</f>
        <v>84</v>
      </c>
      <c r="B91" s="179" t="s">
        <v>1130</v>
      </c>
      <c r="C91" s="179" t="s">
        <v>1424</v>
      </c>
      <c r="D91" s="179" t="s">
        <v>1561</v>
      </c>
      <c r="E91" s="179" t="s">
        <v>1562</v>
      </c>
      <c r="F91" s="179" t="s">
        <v>1563</v>
      </c>
      <c r="G91" s="179" t="s">
        <v>1564</v>
      </c>
      <c r="H91" s="179" t="s">
        <v>1153</v>
      </c>
      <c r="I91" s="179" t="s">
        <v>1141</v>
      </c>
      <c r="J91" s="179" t="s">
        <v>1142</v>
      </c>
      <c r="K91" s="179" t="s">
        <v>1148</v>
      </c>
      <c r="L91" s="179">
        <v>6.7</v>
      </c>
      <c r="M91" s="179"/>
      <c r="N91" s="179"/>
      <c r="O91" s="179"/>
      <c r="P91" s="179" t="s">
        <v>1172</v>
      </c>
      <c r="Q91" s="180">
        <v>3</v>
      </c>
      <c r="R91" s="179">
        <v>4</v>
      </c>
      <c r="S91" s="179">
        <v>8</v>
      </c>
      <c r="T91" s="179">
        <v>300</v>
      </c>
      <c r="U91" s="179">
        <v>2</v>
      </c>
      <c r="V91" s="160" t="s">
        <v>1149</v>
      </c>
      <c r="W91" s="162" t="s">
        <v>1269</v>
      </c>
      <c r="X91" s="160" t="s">
        <v>1565</v>
      </c>
      <c r="Y91" s="181"/>
    </row>
    <row r="92" spans="1:25" s="182" customFormat="1" ht="13.5">
      <c r="A92" s="160">
        <f>COUNTA($B$4:B92)</f>
        <v>85</v>
      </c>
      <c r="B92" s="179" t="s">
        <v>1355</v>
      </c>
      <c r="C92" s="179" t="s">
        <v>1448</v>
      </c>
      <c r="D92" s="179" t="s">
        <v>1317</v>
      </c>
      <c r="E92" s="179" t="s">
        <v>1322</v>
      </c>
      <c r="F92" s="179" t="s">
        <v>1566</v>
      </c>
      <c r="G92" s="179" t="s">
        <v>1567</v>
      </c>
      <c r="H92" s="179" t="s">
        <v>1568</v>
      </c>
      <c r="I92" s="179" t="s">
        <v>1430</v>
      </c>
      <c r="J92" s="179" t="s">
        <v>1301</v>
      </c>
      <c r="K92" s="179" t="s">
        <v>1148</v>
      </c>
      <c r="L92" s="179">
        <v>6.7</v>
      </c>
      <c r="M92" s="179"/>
      <c r="N92" s="179"/>
      <c r="O92" s="179"/>
      <c r="P92" s="179" t="s">
        <v>1569</v>
      </c>
      <c r="Q92" s="180">
        <v>2.5</v>
      </c>
      <c r="R92" s="179">
        <v>8</v>
      </c>
      <c r="S92" s="179">
        <v>16</v>
      </c>
      <c r="T92" s="179">
        <v>146</v>
      </c>
      <c r="U92" s="179">
        <v>4</v>
      </c>
      <c r="V92" s="160" t="s">
        <v>1149</v>
      </c>
      <c r="W92" s="162" t="s">
        <v>1570</v>
      </c>
      <c r="X92" s="160"/>
      <c r="Y92" s="181"/>
    </row>
    <row r="93" spans="1:25" s="182" customFormat="1" ht="13.5">
      <c r="A93" s="160">
        <f>COUNTA($B$4:B93)</f>
        <v>86</v>
      </c>
      <c r="B93" s="179" t="s">
        <v>1355</v>
      </c>
      <c r="C93" s="179" t="s">
        <v>1448</v>
      </c>
      <c r="D93" s="179" t="s">
        <v>1571</v>
      </c>
      <c r="E93" s="179" t="s">
        <v>1572</v>
      </c>
      <c r="F93" s="179" t="s">
        <v>1573</v>
      </c>
      <c r="G93" s="179" t="s">
        <v>1574</v>
      </c>
      <c r="H93" s="179" t="s">
        <v>1196</v>
      </c>
      <c r="I93" s="179" t="s">
        <v>1141</v>
      </c>
      <c r="J93" s="179" t="s">
        <v>1142</v>
      </c>
      <c r="K93" s="179" t="s">
        <v>1148</v>
      </c>
      <c r="L93" s="179">
        <v>7.3</v>
      </c>
      <c r="M93" s="179" t="s">
        <v>1575</v>
      </c>
      <c r="N93" s="179" t="s">
        <v>1469</v>
      </c>
      <c r="O93" s="179"/>
      <c r="P93" s="179" t="s">
        <v>1180</v>
      </c>
      <c r="Q93" s="180">
        <v>2.4</v>
      </c>
      <c r="R93" s="179">
        <v>8</v>
      </c>
      <c r="S93" s="179">
        <v>8</v>
      </c>
      <c r="T93" s="179">
        <v>146</v>
      </c>
      <c r="U93" s="179">
        <v>4</v>
      </c>
      <c r="V93" s="160" t="s">
        <v>1191</v>
      </c>
      <c r="W93" s="162" t="s">
        <v>1493</v>
      </c>
      <c r="X93" s="160"/>
      <c r="Y93" s="181"/>
    </row>
    <row r="94" spans="1:25" s="182" customFormat="1" ht="13.5">
      <c r="A94" s="164">
        <f>COUNTA($B$4:B94)</f>
        <v>87</v>
      </c>
      <c r="B94" s="179" t="s">
        <v>1130</v>
      </c>
      <c r="C94" s="179" t="s">
        <v>1415</v>
      </c>
      <c r="D94" s="179" t="s">
        <v>1250</v>
      </c>
      <c r="E94" s="179" t="s">
        <v>1576</v>
      </c>
      <c r="F94" s="179" t="s">
        <v>1577</v>
      </c>
      <c r="G94" s="179" t="s">
        <v>1578</v>
      </c>
      <c r="H94" s="179" t="s">
        <v>1579</v>
      </c>
      <c r="I94" s="179" t="s">
        <v>1580</v>
      </c>
      <c r="J94" s="179" t="s">
        <v>1581</v>
      </c>
      <c r="K94" s="179" t="s">
        <v>1254</v>
      </c>
      <c r="L94" s="179">
        <v>6.1</v>
      </c>
      <c r="M94" s="160" t="s">
        <v>1582</v>
      </c>
      <c r="N94" s="160" t="s">
        <v>1584</v>
      </c>
      <c r="O94" s="179" t="s">
        <v>1585</v>
      </c>
      <c r="P94" s="179" t="s">
        <v>1586</v>
      </c>
      <c r="Q94" s="180">
        <v>3.3</v>
      </c>
      <c r="R94" s="179">
        <v>24</v>
      </c>
      <c r="S94" s="179">
        <v>152</v>
      </c>
      <c r="T94" s="179">
        <v>300</v>
      </c>
      <c r="U94" s="179">
        <v>2</v>
      </c>
      <c r="V94" s="160" t="s">
        <v>1191</v>
      </c>
      <c r="W94" s="162" t="s">
        <v>1242</v>
      </c>
      <c r="X94" s="160" t="s">
        <v>1587</v>
      </c>
      <c r="Y94" s="181"/>
    </row>
    <row r="95" spans="1:25" s="182" customFormat="1" ht="13.5">
      <c r="A95" s="164">
        <f>COUNTA($B$4:B95)</f>
        <v>88</v>
      </c>
      <c r="B95" s="179" t="s">
        <v>1130</v>
      </c>
      <c r="C95" s="179" t="s">
        <v>1448</v>
      </c>
      <c r="D95" s="179" t="s">
        <v>1588</v>
      </c>
      <c r="E95" s="179" t="s">
        <v>1589</v>
      </c>
      <c r="F95" s="179" t="s">
        <v>1590</v>
      </c>
      <c r="G95" s="179" t="s">
        <v>1591</v>
      </c>
      <c r="H95" s="179" t="s">
        <v>1579</v>
      </c>
      <c r="I95" s="179" t="s">
        <v>1580</v>
      </c>
      <c r="J95" s="179" t="s">
        <v>1581</v>
      </c>
      <c r="K95" s="179" t="s">
        <v>1254</v>
      </c>
      <c r="L95" s="179">
        <v>6.1</v>
      </c>
      <c r="M95" s="160" t="s">
        <v>1592</v>
      </c>
      <c r="N95" s="160" t="s">
        <v>1584</v>
      </c>
      <c r="O95" s="179" t="s">
        <v>817</v>
      </c>
      <c r="P95" s="179" t="s">
        <v>1241</v>
      </c>
      <c r="Q95" s="180">
        <v>3.3</v>
      </c>
      <c r="R95" s="179">
        <v>24</v>
      </c>
      <c r="S95" s="179">
        <v>152</v>
      </c>
      <c r="T95" s="179">
        <v>300</v>
      </c>
      <c r="U95" s="179">
        <v>2</v>
      </c>
      <c r="V95" s="160" t="s">
        <v>1149</v>
      </c>
      <c r="W95" s="162" t="s">
        <v>1242</v>
      </c>
      <c r="X95" s="160" t="s">
        <v>1593</v>
      </c>
      <c r="Y95" s="181"/>
    </row>
    <row r="96" spans="1:25" s="186" customFormat="1" ht="13.5" hidden="1" customHeight="1">
      <c r="A96" s="173">
        <f>COUNTA($B$4:B96)</f>
        <v>89</v>
      </c>
      <c r="B96" s="173" t="s">
        <v>1355</v>
      </c>
      <c r="C96" s="174" t="s">
        <v>1424</v>
      </c>
      <c r="D96" s="173" t="s">
        <v>1594</v>
      </c>
      <c r="E96" s="173" t="s">
        <v>1595</v>
      </c>
      <c r="F96" s="174" t="s">
        <v>1596</v>
      </c>
      <c r="G96" s="174" t="s">
        <v>1597</v>
      </c>
      <c r="H96" s="173" t="s">
        <v>1224</v>
      </c>
      <c r="I96" s="173" t="s">
        <v>1141</v>
      </c>
      <c r="J96" s="173" t="s">
        <v>1142</v>
      </c>
      <c r="K96" s="173" t="s">
        <v>1498</v>
      </c>
      <c r="L96" s="173">
        <v>5.8</v>
      </c>
      <c r="M96" s="173"/>
      <c r="N96" s="173"/>
      <c r="O96" s="173"/>
      <c r="P96" s="173" t="s">
        <v>1480</v>
      </c>
      <c r="Q96" s="185">
        <v>2</v>
      </c>
      <c r="R96" s="173">
        <v>8</v>
      </c>
      <c r="S96" s="173">
        <v>16</v>
      </c>
      <c r="T96" s="173">
        <v>146</v>
      </c>
      <c r="U96" s="173">
        <v>2</v>
      </c>
      <c r="V96" s="174" t="s">
        <v>1598</v>
      </c>
      <c r="W96" s="177" t="s">
        <v>1200</v>
      </c>
      <c r="X96" s="174"/>
      <c r="Y96" s="177"/>
    </row>
    <row r="97" spans="1:25" s="186" customFormat="1" ht="13.5" hidden="1" customHeight="1">
      <c r="A97" s="173">
        <f>COUNTA($B$4:B97)</f>
        <v>90</v>
      </c>
      <c r="B97" s="173" t="s">
        <v>1355</v>
      </c>
      <c r="C97" s="174" t="s">
        <v>1448</v>
      </c>
      <c r="D97" s="173" t="s">
        <v>1594</v>
      </c>
      <c r="E97" s="173" t="s">
        <v>1599</v>
      </c>
      <c r="F97" s="174" t="s">
        <v>1600</v>
      </c>
      <c r="G97" s="174" t="s">
        <v>1601</v>
      </c>
      <c r="H97" s="173" t="s">
        <v>1224</v>
      </c>
      <c r="I97" s="173" t="s">
        <v>1430</v>
      </c>
      <c r="J97" s="173" t="s">
        <v>1142</v>
      </c>
      <c r="K97" s="173" t="s">
        <v>1197</v>
      </c>
      <c r="L97" s="173">
        <v>5.8</v>
      </c>
      <c r="M97" s="173"/>
      <c r="N97" s="173"/>
      <c r="O97" s="173"/>
      <c r="P97" s="173" t="s">
        <v>1480</v>
      </c>
      <c r="Q97" s="185">
        <v>2</v>
      </c>
      <c r="R97" s="173">
        <v>8</v>
      </c>
      <c r="S97" s="173">
        <v>16</v>
      </c>
      <c r="T97" s="173">
        <v>146</v>
      </c>
      <c r="U97" s="173">
        <v>2</v>
      </c>
      <c r="V97" s="174" t="s">
        <v>1602</v>
      </c>
      <c r="W97" s="177" t="s">
        <v>1493</v>
      </c>
      <c r="X97" s="174"/>
      <c r="Y97" s="177"/>
    </row>
    <row r="98" spans="1:25" s="163" customFormat="1" ht="13.5">
      <c r="A98" s="160">
        <f>COUNTA($B$4:B98)</f>
        <v>91</v>
      </c>
      <c r="B98" s="160" t="s">
        <v>1130</v>
      </c>
      <c r="C98" s="160" t="s">
        <v>1603</v>
      </c>
      <c r="D98" s="160" t="s">
        <v>1417</v>
      </c>
      <c r="E98" s="160" t="s">
        <v>1604</v>
      </c>
      <c r="F98" s="160" t="s">
        <v>1605</v>
      </c>
      <c r="G98" s="160" t="s">
        <v>1606</v>
      </c>
      <c r="H98" s="160" t="s">
        <v>1568</v>
      </c>
      <c r="I98" s="160" t="s">
        <v>1141</v>
      </c>
      <c r="J98" s="160" t="s">
        <v>1142</v>
      </c>
      <c r="K98" s="160" t="s">
        <v>1197</v>
      </c>
      <c r="L98" s="160">
        <v>6.7</v>
      </c>
      <c r="M98" s="160" t="s">
        <v>1608</v>
      </c>
      <c r="N98" s="160" t="s">
        <v>1610</v>
      </c>
      <c r="O98" s="160"/>
      <c r="P98" s="160" t="s">
        <v>1611</v>
      </c>
      <c r="Q98" s="161">
        <v>2.4</v>
      </c>
      <c r="R98" s="160">
        <v>4</v>
      </c>
      <c r="S98" s="160">
        <v>8</v>
      </c>
      <c r="T98" s="160">
        <v>146</v>
      </c>
      <c r="U98" s="160">
        <v>2</v>
      </c>
      <c r="V98" s="160" t="s">
        <v>1149</v>
      </c>
      <c r="W98" s="162" t="s">
        <v>1181</v>
      </c>
      <c r="X98" s="160" t="s">
        <v>1121</v>
      </c>
      <c r="Y98" s="162"/>
    </row>
    <row r="99" spans="1:25" s="163" customFormat="1" ht="13.5">
      <c r="A99" s="160">
        <f>COUNTA($B$4:B99)</f>
        <v>92</v>
      </c>
      <c r="B99" s="160" t="s">
        <v>1130</v>
      </c>
      <c r="C99" s="160" t="s">
        <v>1612</v>
      </c>
      <c r="D99" s="160" t="s">
        <v>1417</v>
      </c>
      <c r="E99" s="160" t="s">
        <v>1604</v>
      </c>
      <c r="F99" s="160" t="s">
        <v>1613</v>
      </c>
      <c r="G99" s="160" t="s">
        <v>1614</v>
      </c>
      <c r="H99" s="160" t="s">
        <v>1165</v>
      </c>
      <c r="I99" s="160" t="s">
        <v>1430</v>
      </c>
      <c r="J99" s="160" t="s">
        <v>1142</v>
      </c>
      <c r="K99" s="160" t="s">
        <v>1197</v>
      </c>
      <c r="L99" s="160">
        <v>6.7</v>
      </c>
      <c r="M99" s="160" t="s">
        <v>1608</v>
      </c>
      <c r="N99" s="160" t="s">
        <v>1610</v>
      </c>
      <c r="O99" s="160"/>
      <c r="P99" s="160" t="s">
        <v>1611</v>
      </c>
      <c r="Q99" s="161">
        <v>2.4</v>
      </c>
      <c r="R99" s="160">
        <v>4</v>
      </c>
      <c r="S99" s="160">
        <v>8</v>
      </c>
      <c r="T99" s="160">
        <v>146</v>
      </c>
      <c r="U99" s="160">
        <v>2</v>
      </c>
      <c r="V99" s="160" t="s">
        <v>1191</v>
      </c>
      <c r="W99" s="162" t="s">
        <v>1181</v>
      </c>
      <c r="X99" s="160" t="s">
        <v>1369</v>
      </c>
      <c r="Y99" s="162"/>
    </row>
    <row r="100" spans="1:25" s="163" customFormat="1" ht="13.5">
      <c r="A100" s="160">
        <f>COUNTA($B$4:B100)</f>
        <v>93</v>
      </c>
      <c r="B100" s="160" t="s">
        <v>1355</v>
      </c>
      <c r="C100" s="160" t="s">
        <v>1603</v>
      </c>
      <c r="D100" s="160" t="s">
        <v>1417</v>
      </c>
      <c r="E100" s="160" t="s">
        <v>1604</v>
      </c>
      <c r="F100" s="160" t="s">
        <v>1615</v>
      </c>
      <c r="G100" s="160" t="s">
        <v>1616</v>
      </c>
      <c r="H100" s="160" t="s">
        <v>1224</v>
      </c>
      <c r="I100" s="160" t="s">
        <v>1141</v>
      </c>
      <c r="J100" s="160" t="s">
        <v>1120</v>
      </c>
      <c r="K100" s="160" t="s">
        <v>1197</v>
      </c>
      <c r="L100" s="160">
        <v>6.7</v>
      </c>
      <c r="M100" s="160" t="s">
        <v>1608</v>
      </c>
      <c r="N100" s="160" t="s">
        <v>1610</v>
      </c>
      <c r="O100" s="160"/>
      <c r="P100" s="160" t="s">
        <v>1438</v>
      </c>
      <c r="Q100" s="161">
        <v>2.4</v>
      </c>
      <c r="R100" s="160">
        <v>4</v>
      </c>
      <c r="S100" s="160">
        <v>8</v>
      </c>
      <c r="T100" s="160">
        <v>146</v>
      </c>
      <c r="U100" s="160">
        <v>2</v>
      </c>
      <c r="V100" s="160" t="s">
        <v>1149</v>
      </c>
      <c r="W100" s="162" t="s">
        <v>1181</v>
      </c>
      <c r="X100" s="160" t="s">
        <v>1121</v>
      </c>
      <c r="Y100" s="162"/>
    </row>
    <row r="101" spans="1:25" s="163" customFormat="1" ht="13.5">
      <c r="A101" s="160">
        <f>COUNTA($B$4:B101)</f>
        <v>94</v>
      </c>
      <c r="B101" s="160" t="s">
        <v>1130</v>
      </c>
      <c r="C101" s="160" t="s">
        <v>1603</v>
      </c>
      <c r="D101" s="160" t="s">
        <v>1417</v>
      </c>
      <c r="E101" s="160" t="s">
        <v>1617</v>
      </c>
      <c r="F101" s="160" t="s">
        <v>1618</v>
      </c>
      <c r="G101" s="160" t="s">
        <v>1619</v>
      </c>
      <c r="H101" s="160" t="s">
        <v>1196</v>
      </c>
      <c r="I101" s="160" t="s">
        <v>1141</v>
      </c>
      <c r="J101" s="160" t="s">
        <v>1142</v>
      </c>
      <c r="K101" s="160" t="s">
        <v>1148</v>
      </c>
      <c r="L101" s="160">
        <v>6.7</v>
      </c>
      <c r="M101" s="160" t="s">
        <v>1608</v>
      </c>
      <c r="N101" s="160" t="s">
        <v>1609</v>
      </c>
      <c r="O101" s="160"/>
      <c r="P101" s="160" t="s">
        <v>1180</v>
      </c>
      <c r="Q101" s="161">
        <v>2.4</v>
      </c>
      <c r="R101" s="160">
        <v>4</v>
      </c>
      <c r="S101" s="160">
        <v>8</v>
      </c>
      <c r="T101" s="160">
        <v>146</v>
      </c>
      <c r="U101" s="160">
        <v>2</v>
      </c>
      <c r="V101" s="160" t="s">
        <v>1149</v>
      </c>
      <c r="W101" s="162" t="s">
        <v>1181</v>
      </c>
      <c r="X101" s="160" t="s">
        <v>1121</v>
      </c>
      <c r="Y101" s="162"/>
    </row>
    <row r="102" spans="1:25" s="163" customFormat="1" ht="13.5">
      <c r="A102" s="160">
        <f>COUNTA($B$4:B102)</f>
        <v>95</v>
      </c>
      <c r="B102" s="160" t="s">
        <v>1130</v>
      </c>
      <c r="C102" s="160" t="s">
        <v>1612</v>
      </c>
      <c r="D102" s="160" t="s">
        <v>1417</v>
      </c>
      <c r="E102" s="160" t="s">
        <v>1604</v>
      </c>
      <c r="F102" s="160" t="s">
        <v>1620</v>
      </c>
      <c r="G102" s="160" t="s">
        <v>1621</v>
      </c>
      <c r="H102" s="160" t="s">
        <v>1196</v>
      </c>
      <c r="I102" s="160" t="s">
        <v>1430</v>
      </c>
      <c r="J102" s="160" t="s">
        <v>1142</v>
      </c>
      <c r="K102" s="160" t="s">
        <v>1197</v>
      </c>
      <c r="L102" s="160">
        <v>6.7</v>
      </c>
      <c r="M102" s="160" t="s">
        <v>1622</v>
      </c>
      <c r="N102" s="160" t="s">
        <v>1609</v>
      </c>
      <c r="O102" s="160"/>
      <c r="P102" s="160" t="s">
        <v>1180</v>
      </c>
      <c r="Q102" s="161">
        <v>2.4</v>
      </c>
      <c r="R102" s="160">
        <v>4</v>
      </c>
      <c r="S102" s="160">
        <v>8</v>
      </c>
      <c r="T102" s="160">
        <v>146</v>
      </c>
      <c r="U102" s="160">
        <v>2</v>
      </c>
      <c r="V102" s="160" t="s">
        <v>1191</v>
      </c>
      <c r="W102" s="162" t="s">
        <v>1181</v>
      </c>
      <c r="X102" s="160" t="s">
        <v>1121</v>
      </c>
      <c r="Y102" s="162"/>
    </row>
    <row r="103" spans="1:25" s="163" customFormat="1" ht="13.5">
      <c r="A103" s="160">
        <f>COUNTA($B$4:B103)</f>
        <v>96</v>
      </c>
      <c r="B103" s="160" t="s">
        <v>1130</v>
      </c>
      <c r="C103" s="160" t="s">
        <v>1603</v>
      </c>
      <c r="D103" s="160" t="s">
        <v>1417</v>
      </c>
      <c r="E103" s="160" t="s">
        <v>1604</v>
      </c>
      <c r="F103" s="160" t="s">
        <v>1623</v>
      </c>
      <c r="G103" s="160" t="s">
        <v>1624</v>
      </c>
      <c r="H103" s="160" t="s">
        <v>1196</v>
      </c>
      <c r="I103" s="160" t="s">
        <v>1141</v>
      </c>
      <c r="J103" s="160" t="s">
        <v>1142</v>
      </c>
      <c r="K103" s="160" t="s">
        <v>1197</v>
      </c>
      <c r="L103" s="160">
        <v>6.7</v>
      </c>
      <c r="M103" s="160" t="s">
        <v>1608</v>
      </c>
      <c r="N103" s="160" t="s">
        <v>1609</v>
      </c>
      <c r="O103" s="160"/>
      <c r="P103" s="160" t="s">
        <v>1438</v>
      </c>
      <c r="Q103" s="161">
        <v>2.4</v>
      </c>
      <c r="R103" s="160">
        <v>4</v>
      </c>
      <c r="S103" s="160">
        <v>8</v>
      </c>
      <c r="T103" s="160">
        <v>146</v>
      </c>
      <c r="U103" s="160">
        <v>2</v>
      </c>
      <c r="V103" s="160" t="s">
        <v>1191</v>
      </c>
      <c r="W103" s="162" t="s">
        <v>1181</v>
      </c>
      <c r="X103" s="160" t="s">
        <v>1121</v>
      </c>
      <c r="Y103" s="162"/>
    </row>
    <row r="104" spans="1:25" s="163" customFormat="1" ht="13.5">
      <c r="A104" s="160">
        <f>COUNTA($B$4:B104)</f>
        <v>97</v>
      </c>
      <c r="B104" s="160" t="s">
        <v>1355</v>
      </c>
      <c r="C104" s="160" t="s">
        <v>1612</v>
      </c>
      <c r="D104" s="160" t="s">
        <v>1417</v>
      </c>
      <c r="E104" s="160" t="s">
        <v>1604</v>
      </c>
      <c r="F104" s="160" t="s">
        <v>1625</v>
      </c>
      <c r="G104" s="160" t="s">
        <v>1626</v>
      </c>
      <c r="H104" s="160" t="s">
        <v>1627</v>
      </c>
      <c r="I104" s="160" t="s">
        <v>1141</v>
      </c>
      <c r="J104" s="160" t="s">
        <v>1301</v>
      </c>
      <c r="K104" s="160" t="s">
        <v>1197</v>
      </c>
      <c r="L104" s="160">
        <v>6.7</v>
      </c>
      <c r="M104" s="160" t="s">
        <v>1608</v>
      </c>
      <c r="N104" s="160" t="s">
        <v>1610</v>
      </c>
      <c r="O104" s="160"/>
      <c r="P104" s="160" t="s">
        <v>1180</v>
      </c>
      <c r="Q104" s="161">
        <v>2.4</v>
      </c>
      <c r="R104" s="160">
        <v>4</v>
      </c>
      <c r="S104" s="160">
        <v>8</v>
      </c>
      <c r="T104" s="160">
        <v>146</v>
      </c>
      <c r="U104" s="160">
        <v>2</v>
      </c>
      <c r="V104" s="160" t="s">
        <v>1191</v>
      </c>
      <c r="W104" s="162" t="s">
        <v>1181</v>
      </c>
      <c r="X104" s="160" t="s">
        <v>1121</v>
      </c>
      <c r="Y104" s="162"/>
    </row>
    <row r="105" spans="1:25" s="163" customFormat="1" ht="13.5">
      <c r="A105" s="160">
        <f>COUNTA($B$4:B105)</f>
        <v>98</v>
      </c>
      <c r="B105" s="160" t="s">
        <v>1355</v>
      </c>
      <c r="C105" s="160" t="s">
        <v>1603</v>
      </c>
      <c r="D105" s="160" t="s">
        <v>1417</v>
      </c>
      <c r="E105" s="160" t="s">
        <v>1604</v>
      </c>
      <c r="F105" s="160" t="s">
        <v>1628</v>
      </c>
      <c r="G105" s="160" t="s">
        <v>1629</v>
      </c>
      <c r="H105" s="160" t="s">
        <v>1196</v>
      </c>
      <c r="I105" s="160" t="s">
        <v>1141</v>
      </c>
      <c r="J105" s="160" t="s">
        <v>1142</v>
      </c>
      <c r="K105" s="160" t="s">
        <v>1197</v>
      </c>
      <c r="L105" s="160">
        <v>6.7</v>
      </c>
      <c r="M105" s="160" t="s">
        <v>1608</v>
      </c>
      <c r="N105" s="160" t="s">
        <v>1610</v>
      </c>
      <c r="O105" s="160"/>
      <c r="P105" s="160" t="s">
        <v>1630</v>
      </c>
      <c r="Q105" s="161">
        <v>2.4</v>
      </c>
      <c r="R105" s="160">
        <v>4</v>
      </c>
      <c r="S105" s="160">
        <v>8</v>
      </c>
      <c r="T105" s="160">
        <v>146</v>
      </c>
      <c r="U105" s="160">
        <v>2</v>
      </c>
      <c r="V105" s="160" t="s">
        <v>1149</v>
      </c>
      <c r="W105" s="162" t="s">
        <v>1181</v>
      </c>
      <c r="X105" s="160" t="s">
        <v>1121</v>
      </c>
      <c r="Y105" s="162"/>
    </row>
    <row r="106" spans="1:25" s="163" customFormat="1" ht="13.5">
      <c r="A106" s="160">
        <f>COUNTA($B$4:B106)</f>
        <v>99</v>
      </c>
      <c r="B106" s="160" t="s">
        <v>1130</v>
      </c>
      <c r="C106" s="160" t="s">
        <v>1612</v>
      </c>
      <c r="D106" s="160" t="s">
        <v>1417</v>
      </c>
      <c r="E106" s="160" t="s">
        <v>1617</v>
      </c>
      <c r="F106" s="160" t="s">
        <v>1631</v>
      </c>
      <c r="G106" s="160" t="s">
        <v>1632</v>
      </c>
      <c r="H106" s="160" t="s">
        <v>1224</v>
      </c>
      <c r="I106" s="160" t="s">
        <v>1141</v>
      </c>
      <c r="J106" s="160" t="s">
        <v>1142</v>
      </c>
      <c r="K106" s="160" t="s">
        <v>1148</v>
      </c>
      <c r="L106" s="160">
        <v>6.7</v>
      </c>
      <c r="M106" s="160" t="s">
        <v>1607</v>
      </c>
      <c r="N106" s="160" t="s">
        <v>1610</v>
      </c>
      <c r="O106" s="160"/>
      <c r="P106" s="160" t="s">
        <v>1180</v>
      </c>
      <c r="Q106" s="161">
        <v>2.4</v>
      </c>
      <c r="R106" s="160">
        <v>4</v>
      </c>
      <c r="S106" s="160">
        <v>8</v>
      </c>
      <c r="T106" s="160">
        <v>146</v>
      </c>
      <c r="U106" s="160">
        <v>2</v>
      </c>
      <c r="V106" s="160" t="s">
        <v>1149</v>
      </c>
      <c r="W106" s="162" t="s">
        <v>1181</v>
      </c>
      <c r="X106" s="160" t="s">
        <v>1121</v>
      </c>
      <c r="Y106" s="162"/>
    </row>
    <row r="107" spans="1:25" s="163" customFormat="1" ht="13.5">
      <c r="A107" s="160">
        <f>COUNTA($B$4:B107)</f>
        <v>100</v>
      </c>
      <c r="B107" s="160" t="s">
        <v>1355</v>
      </c>
      <c r="C107" s="160" t="s">
        <v>1603</v>
      </c>
      <c r="D107" s="160" t="s">
        <v>1417</v>
      </c>
      <c r="E107" s="160" t="s">
        <v>1604</v>
      </c>
      <c r="F107" s="160" t="s">
        <v>1633</v>
      </c>
      <c r="G107" s="160" t="s">
        <v>1634</v>
      </c>
      <c r="H107" s="160" t="s">
        <v>1224</v>
      </c>
      <c r="I107" s="160" t="s">
        <v>1141</v>
      </c>
      <c r="J107" s="160" t="s">
        <v>1142</v>
      </c>
      <c r="K107" s="160" t="s">
        <v>1197</v>
      </c>
      <c r="L107" s="160">
        <v>6.7</v>
      </c>
      <c r="M107" s="160" t="s">
        <v>1635</v>
      </c>
      <c r="N107" s="160" t="s">
        <v>1610</v>
      </c>
      <c r="O107" s="160"/>
      <c r="P107" s="160" t="s">
        <v>1636</v>
      </c>
      <c r="Q107" s="161">
        <v>2.4</v>
      </c>
      <c r="R107" s="160">
        <v>4</v>
      </c>
      <c r="S107" s="160">
        <v>8</v>
      </c>
      <c r="T107" s="160">
        <v>146</v>
      </c>
      <c r="U107" s="160">
        <v>2</v>
      </c>
      <c r="V107" s="160" t="s">
        <v>1149</v>
      </c>
      <c r="W107" s="162" t="s">
        <v>1181</v>
      </c>
      <c r="X107" s="160" t="s">
        <v>1369</v>
      </c>
      <c r="Y107" s="162"/>
    </row>
    <row r="108" spans="1:25" s="189" customFormat="1" ht="13.5">
      <c r="A108" s="164">
        <f>COUNTA($B$4:B108)</f>
        <v>101</v>
      </c>
      <c r="B108" s="169" t="s">
        <v>1474</v>
      </c>
      <c r="C108" s="187" t="s">
        <v>1612</v>
      </c>
      <c r="D108" s="169" t="s">
        <v>1426</v>
      </c>
      <c r="E108" s="169" t="s">
        <v>1637</v>
      </c>
      <c r="F108" s="169" t="s">
        <v>1638</v>
      </c>
      <c r="G108" s="169" t="s">
        <v>1639</v>
      </c>
      <c r="H108" s="169" t="s">
        <v>1153</v>
      </c>
      <c r="I108" s="169" t="s">
        <v>1430</v>
      </c>
      <c r="J108" s="169" t="s">
        <v>1301</v>
      </c>
      <c r="K108" s="169" t="s">
        <v>1197</v>
      </c>
      <c r="L108" s="169">
        <v>6.9</v>
      </c>
      <c r="M108" s="169" t="s">
        <v>1640</v>
      </c>
      <c r="N108" s="169" t="s">
        <v>1641</v>
      </c>
      <c r="O108" s="169" t="s">
        <v>1642</v>
      </c>
      <c r="P108" s="169" t="s">
        <v>1172</v>
      </c>
      <c r="Q108" s="188">
        <v>3</v>
      </c>
      <c r="R108" s="169">
        <v>4</v>
      </c>
      <c r="S108" s="169">
        <v>8</v>
      </c>
      <c r="T108" s="169">
        <v>300</v>
      </c>
      <c r="U108" s="169">
        <v>2</v>
      </c>
      <c r="V108" s="164" t="s">
        <v>1149</v>
      </c>
      <c r="W108" s="166" t="s">
        <v>1643</v>
      </c>
      <c r="X108" s="164" t="s">
        <v>1644</v>
      </c>
      <c r="Y108" s="183" t="s">
        <v>1645</v>
      </c>
    </row>
    <row r="109" spans="1:25" s="189" customFormat="1" ht="13.5">
      <c r="A109" s="164">
        <f>COUNTA($B$4:B109)</f>
        <v>102</v>
      </c>
      <c r="B109" s="169" t="s">
        <v>1355</v>
      </c>
      <c r="C109" s="187" t="s">
        <v>1612</v>
      </c>
      <c r="D109" s="169" t="s">
        <v>1417</v>
      </c>
      <c r="E109" s="169" t="s">
        <v>1646</v>
      </c>
      <c r="F109" s="169" t="s">
        <v>1647</v>
      </c>
      <c r="G109" s="169" t="s">
        <v>1648</v>
      </c>
      <c r="H109" s="169" t="s">
        <v>1147</v>
      </c>
      <c r="I109" s="169" t="s">
        <v>1141</v>
      </c>
      <c r="J109" s="169" t="s">
        <v>1142</v>
      </c>
      <c r="K109" s="169" t="s">
        <v>1148</v>
      </c>
      <c r="L109" s="169">
        <v>6.9</v>
      </c>
      <c r="M109" s="169" t="s">
        <v>1649</v>
      </c>
      <c r="N109" s="169" t="s">
        <v>1641</v>
      </c>
      <c r="O109" s="169" t="s">
        <v>1642</v>
      </c>
      <c r="P109" s="169" t="s">
        <v>1172</v>
      </c>
      <c r="Q109" s="188">
        <v>3</v>
      </c>
      <c r="R109" s="169">
        <v>4</v>
      </c>
      <c r="S109" s="169">
        <v>8</v>
      </c>
      <c r="T109" s="169">
        <v>300</v>
      </c>
      <c r="U109" s="169">
        <v>2</v>
      </c>
      <c r="V109" s="164" t="s">
        <v>1149</v>
      </c>
      <c r="W109" s="166" t="s">
        <v>1650</v>
      </c>
      <c r="X109" s="164" t="s">
        <v>1651</v>
      </c>
      <c r="Y109" s="183" t="s">
        <v>1652</v>
      </c>
    </row>
    <row r="110" spans="1:25" s="163" customFormat="1" ht="13.5">
      <c r="A110" s="160">
        <f>COUNTA($B$4:B110)</f>
        <v>103</v>
      </c>
      <c r="B110" s="160" t="s">
        <v>1130</v>
      </c>
      <c r="C110" s="190" t="s">
        <v>1612</v>
      </c>
      <c r="D110" s="160" t="s">
        <v>1193</v>
      </c>
      <c r="E110" s="160" t="s">
        <v>1653</v>
      </c>
      <c r="F110" s="160" t="s">
        <v>1654</v>
      </c>
      <c r="G110" s="160" t="s">
        <v>1655</v>
      </c>
      <c r="H110" s="160" t="s">
        <v>1153</v>
      </c>
      <c r="I110" s="160" t="s">
        <v>1141</v>
      </c>
      <c r="J110" s="160" t="s">
        <v>1142</v>
      </c>
      <c r="K110" s="160" t="s">
        <v>1197</v>
      </c>
      <c r="L110" s="160">
        <v>5.8</v>
      </c>
      <c r="M110" s="160" t="s">
        <v>1656</v>
      </c>
      <c r="N110" s="169" t="s">
        <v>1657</v>
      </c>
      <c r="O110" s="160"/>
      <c r="P110" s="160" t="s">
        <v>1172</v>
      </c>
      <c r="Q110" s="161">
        <v>3</v>
      </c>
      <c r="R110" s="160">
        <v>4</v>
      </c>
      <c r="S110" s="160">
        <v>24</v>
      </c>
      <c r="T110" s="160">
        <v>300</v>
      </c>
      <c r="U110" s="160">
        <v>2</v>
      </c>
      <c r="V110" s="160" t="s">
        <v>1149</v>
      </c>
      <c r="W110" s="162" t="s">
        <v>1200</v>
      </c>
      <c r="X110" s="160"/>
      <c r="Y110" s="162"/>
    </row>
    <row r="111" spans="1:25" s="163" customFormat="1" ht="13.5">
      <c r="A111" s="160">
        <f>COUNTA($B$4:B111)</f>
        <v>104</v>
      </c>
      <c r="B111" s="160" t="s">
        <v>1130</v>
      </c>
      <c r="C111" s="160" t="s">
        <v>1603</v>
      </c>
      <c r="D111" s="160" t="s">
        <v>1658</v>
      </c>
      <c r="E111" s="160" t="s">
        <v>1653</v>
      </c>
      <c r="F111" s="160" t="s">
        <v>1659</v>
      </c>
      <c r="G111" s="160" t="s">
        <v>1660</v>
      </c>
      <c r="H111" s="160" t="s">
        <v>1153</v>
      </c>
      <c r="I111" s="160" t="s">
        <v>1141</v>
      </c>
      <c r="J111" s="160" t="s">
        <v>1142</v>
      </c>
      <c r="K111" s="160" t="s">
        <v>1197</v>
      </c>
      <c r="L111" s="160">
        <v>5.8</v>
      </c>
      <c r="M111" s="160" t="s">
        <v>1661</v>
      </c>
      <c r="N111" s="169" t="s">
        <v>1199</v>
      </c>
      <c r="O111" s="160"/>
      <c r="P111" s="160" t="s">
        <v>1172</v>
      </c>
      <c r="Q111" s="161">
        <v>3</v>
      </c>
      <c r="R111" s="160">
        <v>4</v>
      </c>
      <c r="S111" s="160">
        <v>24</v>
      </c>
      <c r="T111" s="160">
        <v>300</v>
      </c>
      <c r="U111" s="160">
        <v>2</v>
      </c>
      <c r="V111" s="160" t="s">
        <v>1161</v>
      </c>
      <c r="W111" s="162" t="s">
        <v>1200</v>
      </c>
      <c r="X111" s="160"/>
      <c r="Y111" s="162"/>
    </row>
    <row r="112" spans="1:25" s="170" customFormat="1">
      <c r="A112" s="169">
        <f>COUNTA($B$4:B112)</f>
        <v>105</v>
      </c>
      <c r="B112" s="169" t="s">
        <v>1130</v>
      </c>
      <c r="C112" s="169" t="s">
        <v>1603</v>
      </c>
      <c r="D112" s="169" t="s">
        <v>1210</v>
      </c>
      <c r="E112" s="169" t="s">
        <v>1662</v>
      </c>
      <c r="F112" s="169" t="s">
        <v>1663</v>
      </c>
      <c r="G112" s="169" t="s">
        <v>1664</v>
      </c>
      <c r="H112" s="169" t="s">
        <v>1492</v>
      </c>
      <c r="I112" s="169" t="s">
        <v>1141</v>
      </c>
      <c r="J112" s="169" t="s">
        <v>1142</v>
      </c>
      <c r="K112" s="169" t="s">
        <v>1197</v>
      </c>
      <c r="L112" s="169">
        <v>5.8</v>
      </c>
      <c r="M112" s="169"/>
      <c r="N112" s="169"/>
      <c r="O112" s="169"/>
      <c r="P112" s="169" t="s">
        <v>1180</v>
      </c>
      <c r="Q112" s="169">
        <v>2.4</v>
      </c>
      <c r="R112" s="169">
        <v>8</v>
      </c>
      <c r="S112" s="169">
        <v>16</v>
      </c>
      <c r="T112" s="169">
        <v>300</v>
      </c>
      <c r="U112" s="169">
        <v>2</v>
      </c>
      <c r="V112" s="160" t="s">
        <v>1149</v>
      </c>
      <c r="W112" s="166" t="s">
        <v>1200</v>
      </c>
      <c r="X112" s="169" t="s">
        <v>1200</v>
      </c>
      <c r="Y112" s="169"/>
    </row>
    <row r="113" spans="1:25" s="182" customFormat="1" ht="13.5">
      <c r="A113" s="160">
        <f>COUNTA($B$4:B113)</f>
        <v>106</v>
      </c>
      <c r="B113" s="179" t="s">
        <v>1130</v>
      </c>
      <c r="C113" s="179" t="s">
        <v>1603</v>
      </c>
      <c r="D113" s="179" t="s">
        <v>1271</v>
      </c>
      <c r="E113" s="179" t="s">
        <v>1665</v>
      </c>
      <c r="F113" s="179" t="s">
        <v>1666</v>
      </c>
      <c r="G113" s="179" t="s">
        <v>1667</v>
      </c>
      <c r="H113" s="179" t="s">
        <v>1279</v>
      </c>
      <c r="I113" s="179" t="s">
        <v>1141</v>
      </c>
      <c r="J113" s="179" t="s">
        <v>1142</v>
      </c>
      <c r="K113" s="179" t="s">
        <v>1197</v>
      </c>
      <c r="L113" s="179">
        <v>6.7</v>
      </c>
      <c r="M113" s="179" t="s">
        <v>1668</v>
      </c>
      <c r="N113" s="179" t="s">
        <v>1610</v>
      </c>
      <c r="O113" s="179"/>
      <c r="P113" s="179" t="s">
        <v>1268</v>
      </c>
      <c r="Q113" s="180">
        <v>2.4</v>
      </c>
      <c r="R113" s="179">
        <v>10</v>
      </c>
      <c r="S113" s="179">
        <v>48</v>
      </c>
      <c r="T113" s="179">
        <v>300</v>
      </c>
      <c r="U113" s="179">
        <v>2</v>
      </c>
      <c r="V113" s="160" t="s">
        <v>1149</v>
      </c>
      <c r="W113" s="162" t="s">
        <v>1269</v>
      </c>
      <c r="X113" s="160" t="s">
        <v>1270</v>
      </c>
      <c r="Y113" s="181"/>
    </row>
    <row r="114" spans="1:25" s="182" customFormat="1" ht="13.5">
      <c r="A114" s="160">
        <f>COUNTA($B$4:B114)</f>
        <v>107</v>
      </c>
      <c r="B114" s="179" t="s">
        <v>1130</v>
      </c>
      <c r="C114" s="179" t="s">
        <v>1603</v>
      </c>
      <c r="D114" s="179" t="s">
        <v>1271</v>
      </c>
      <c r="E114" s="179" t="s">
        <v>1669</v>
      </c>
      <c r="F114" s="179" t="s">
        <v>1670</v>
      </c>
      <c r="G114" s="179" t="s">
        <v>1671</v>
      </c>
      <c r="H114" s="179" t="s">
        <v>1279</v>
      </c>
      <c r="I114" s="179" t="s">
        <v>1141</v>
      </c>
      <c r="J114" s="179" t="s">
        <v>1142</v>
      </c>
      <c r="K114" s="179" t="s">
        <v>1197</v>
      </c>
      <c r="L114" s="179">
        <v>6.7</v>
      </c>
      <c r="M114" s="179" t="s">
        <v>1668</v>
      </c>
      <c r="N114" s="179" t="s">
        <v>1610</v>
      </c>
      <c r="O114" s="179"/>
      <c r="P114" s="179" t="s">
        <v>1268</v>
      </c>
      <c r="Q114" s="180">
        <v>2.4</v>
      </c>
      <c r="R114" s="179">
        <v>10</v>
      </c>
      <c r="S114" s="179">
        <v>48</v>
      </c>
      <c r="T114" s="179">
        <v>300</v>
      </c>
      <c r="U114" s="179">
        <v>2</v>
      </c>
      <c r="V114" s="160" t="s">
        <v>1149</v>
      </c>
      <c r="W114" s="162" t="s">
        <v>1269</v>
      </c>
      <c r="X114" s="160" t="s">
        <v>1270</v>
      </c>
      <c r="Y114" s="181"/>
    </row>
    <row r="115" spans="1:25" s="182" customFormat="1" ht="13.5">
      <c r="A115" s="160">
        <f>COUNTA($B$4:B115)</f>
        <v>108</v>
      </c>
      <c r="B115" s="179" t="s">
        <v>1130</v>
      </c>
      <c r="C115" s="179" t="s">
        <v>1603</v>
      </c>
      <c r="D115" s="179" t="s">
        <v>1271</v>
      </c>
      <c r="E115" s="179" t="s">
        <v>1669</v>
      </c>
      <c r="F115" s="179" t="s">
        <v>1672</v>
      </c>
      <c r="G115" s="179" t="s">
        <v>1673</v>
      </c>
      <c r="H115" s="179" t="s">
        <v>1279</v>
      </c>
      <c r="I115" s="179" t="s">
        <v>1141</v>
      </c>
      <c r="J115" s="179" t="s">
        <v>1142</v>
      </c>
      <c r="K115" s="179" t="s">
        <v>1148</v>
      </c>
      <c r="L115" s="179">
        <v>6.7</v>
      </c>
      <c r="M115" s="179" t="s">
        <v>1668</v>
      </c>
      <c r="N115" s="179" t="s">
        <v>1610</v>
      </c>
      <c r="O115" s="179"/>
      <c r="P115" s="179" t="s">
        <v>1268</v>
      </c>
      <c r="Q115" s="180">
        <v>2.4</v>
      </c>
      <c r="R115" s="179">
        <v>10</v>
      </c>
      <c r="S115" s="179">
        <v>48</v>
      </c>
      <c r="T115" s="179">
        <v>300</v>
      </c>
      <c r="U115" s="179">
        <v>2</v>
      </c>
      <c r="V115" s="160" t="s">
        <v>1149</v>
      </c>
      <c r="W115" s="162" t="s">
        <v>1269</v>
      </c>
      <c r="X115" s="160" t="s">
        <v>1270</v>
      </c>
      <c r="Y115" s="181"/>
    </row>
    <row r="116" spans="1:25" s="182" customFormat="1" ht="13.5">
      <c r="A116" s="160">
        <f>COUNTA($B$4:B116)</f>
        <v>109</v>
      </c>
      <c r="B116" s="179" t="s">
        <v>1130</v>
      </c>
      <c r="C116" s="179" t="s">
        <v>1603</v>
      </c>
      <c r="D116" s="179" t="s">
        <v>1271</v>
      </c>
      <c r="E116" s="179" t="s">
        <v>1669</v>
      </c>
      <c r="F116" s="179" t="s">
        <v>1674</v>
      </c>
      <c r="G116" s="179" t="s">
        <v>1675</v>
      </c>
      <c r="H116" s="179" t="s">
        <v>1279</v>
      </c>
      <c r="I116" s="179" t="s">
        <v>1141</v>
      </c>
      <c r="J116" s="179" t="s">
        <v>1142</v>
      </c>
      <c r="K116" s="179" t="s">
        <v>1197</v>
      </c>
      <c r="L116" s="179">
        <v>6.7</v>
      </c>
      <c r="M116" s="179" t="s">
        <v>1668</v>
      </c>
      <c r="N116" s="179" t="s">
        <v>1610</v>
      </c>
      <c r="O116" s="179"/>
      <c r="P116" s="179" t="s">
        <v>1268</v>
      </c>
      <c r="Q116" s="180">
        <v>2.4</v>
      </c>
      <c r="R116" s="179">
        <v>10</v>
      </c>
      <c r="S116" s="179">
        <v>48</v>
      </c>
      <c r="T116" s="179">
        <v>300</v>
      </c>
      <c r="U116" s="179">
        <v>2</v>
      </c>
      <c r="V116" s="160" t="s">
        <v>1149</v>
      </c>
      <c r="W116" s="162" t="s">
        <v>1269</v>
      </c>
      <c r="X116" s="160" t="s">
        <v>1270</v>
      </c>
      <c r="Y116" s="181"/>
    </row>
    <row r="117" spans="1:25" s="182" customFormat="1" ht="13.5">
      <c r="A117" s="160">
        <f>COUNTA($B$4:B117)</f>
        <v>110</v>
      </c>
      <c r="B117" s="179" t="s">
        <v>1130</v>
      </c>
      <c r="C117" s="179" t="s">
        <v>1603</v>
      </c>
      <c r="D117" s="179" t="s">
        <v>1271</v>
      </c>
      <c r="E117" s="179" t="s">
        <v>1669</v>
      </c>
      <c r="F117" s="179" t="s">
        <v>1676</v>
      </c>
      <c r="G117" s="179" t="s">
        <v>1677</v>
      </c>
      <c r="H117" s="179" t="s">
        <v>1279</v>
      </c>
      <c r="I117" s="179" t="s">
        <v>1141</v>
      </c>
      <c r="J117" s="179" t="s">
        <v>1142</v>
      </c>
      <c r="K117" s="179" t="s">
        <v>1197</v>
      </c>
      <c r="L117" s="179">
        <v>6.7</v>
      </c>
      <c r="M117" s="179" t="s">
        <v>1668</v>
      </c>
      <c r="N117" s="179" t="s">
        <v>1610</v>
      </c>
      <c r="O117" s="179"/>
      <c r="P117" s="179" t="s">
        <v>1268</v>
      </c>
      <c r="Q117" s="180">
        <v>2.4</v>
      </c>
      <c r="R117" s="179">
        <v>10</v>
      </c>
      <c r="S117" s="179">
        <v>48</v>
      </c>
      <c r="T117" s="179">
        <v>300</v>
      </c>
      <c r="U117" s="179">
        <v>2</v>
      </c>
      <c r="V117" s="160" t="s">
        <v>1149</v>
      </c>
      <c r="W117" s="162" t="s">
        <v>1269</v>
      </c>
      <c r="X117" s="160" t="s">
        <v>1270</v>
      </c>
      <c r="Y117" s="181"/>
    </row>
    <row r="118" spans="1:25" s="182" customFormat="1" ht="13.5">
      <c r="A118" s="160">
        <f>COUNTA($B$4:B118)</f>
        <v>111</v>
      </c>
      <c r="B118" s="179" t="s">
        <v>1130</v>
      </c>
      <c r="C118" s="179" t="s">
        <v>1603</v>
      </c>
      <c r="D118" s="179" t="s">
        <v>1271</v>
      </c>
      <c r="E118" s="179" t="s">
        <v>1669</v>
      </c>
      <c r="F118" s="179" t="s">
        <v>1678</v>
      </c>
      <c r="G118" s="179" t="s">
        <v>1679</v>
      </c>
      <c r="H118" s="179" t="s">
        <v>1279</v>
      </c>
      <c r="I118" s="179" t="s">
        <v>1141</v>
      </c>
      <c r="J118" s="179" t="s">
        <v>1142</v>
      </c>
      <c r="K118" s="179" t="s">
        <v>1197</v>
      </c>
      <c r="L118" s="179">
        <v>6.7</v>
      </c>
      <c r="M118" s="179" t="s">
        <v>1668</v>
      </c>
      <c r="N118" s="179" t="s">
        <v>1610</v>
      </c>
      <c r="O118" s="179"/>
      <c r="P118" s="179" t="s">
        <v>1268</v>
      </c>
      <c r="Q118" s="180">
        <v>2.4</v>
      </c>
      <c r="R118" s="179">
        <v>10</v>
      </c>
      <c r="S118" s="179">
        <v>48</v>
      </c>
      <c r="T118" s="179">
        <v>300</v>
      </c>
      <c r="U118" s="179">
        <v>2</v>
      </c>
      <c r="V118" s="160" t="s">
        <v>1149</v>
      </c>
      <c r="W118" s="162" t="s">
        <v>1269</v>
      </c>
      <c r="X118" s="160" t="s">
        <v>1270</v>
      </c>
      <c r="Y118" s="181"/>
    </row>
    <row r="119" spans="1:25" s="182" customFormat="1" ht="13.5">
      <c r="A119" s="160">
        <f>COUNTA($B$4:B119)</f>
        <v>112</v>
      </c>
      <c r="B119" s="179" t="s">
        <v>1130</v>
      </c>
      <c r="C119" s="179" t="s">
        <v>1603</v>
      </c>
      <c r="D119" s="179" t="s">
        <v>1250</v>
      </c>
      <c r="E119" s="179" t="s">
        <v>1680</v>
      </c>
      <c r="F119" s="179" t="s">
        <v>1681</v>
      </c>
      <c r="G119" s="179" t="s">
        <v>1682</v>
      </c>
      <c r="H119" s="179" t="s">
        <v>1247</v>
      </c>
      <c r="I119" s="179" t="s">
        <v>1248</v>
      </c>
      <c r="J119" s="179" t="s">
        <v>1237</v>
      </c>
      <c r="K119" s="179" t="s">
        <v>1254</v>
      </c>
      <c r="L119" s="179">
        <v>6.1</v>
      </c>
      <c r="M119" s="160" t="s">
        <v>1683</v>
      </c>
      <c r="N119" s="160" t="s">
        <v>1584</v>
      </c>
      <c r="O119" s="179" t="s">
        <v>1684</v>
      </c>
      <c r="P119" s="179" t="s">
        <v>1241</v>
      </c>
      <c r="Q119" s="180">
        <v>3.3</v>
      </c>
      <c r="R119" s="179">
        <v>4</v>
      </c>
      <c r="S119" s="179">
        <v>48</v>
      </c>
      <c r="T119" s="179">
        <v>300</v>
      </c>
      <c r="U119" s="179">
        <v>2</v>
      </c>
      <c r="V119" s="160" t="s">
        <v>1149</v>
      </c>
      <c r="W119" s="162" t="s">
        <v>1242</v>
      </c>
      <c r="X119" s="160" t="s">
        <v>1685</v>
      </c>
      <c r="Y119" s="181"/>
    </row>
    <row r="120" spans="1:25" s="182" customFormat="1" ht="13.5">
      <c r="A120" s="160">
        <f>COUNTA($B$4:B120)</f>
        <v>113</v>
      </c>
      <c r="B120" s="179" t="s">
        <v>1130</v>
      </c>
      <c r="C120" s="179" t="s">
        <v>1603</v>
      </c>
      <c r="D120" s="179" t="s">
        <v>1250</v>
      </c>
      <c r="E120" s="179" t="s">
        <v>1680</v>
      </c>
      <c r="F120" s="179" t="s">
        <v>1686</v>
      </c>
      <c r="G120" s="179" t="s">
        <v>1687</v>
      </c>
      <c r="H120" s="179" t="s">
        <v>1247</v>
      </c>
      <c r="I120" s="179" t="s">
        <v>1248</v>
      </c>
      <c r="J120" s="179" t="s">
        <v>1237</v>
      </c>
      <c r="K120" s="179" t="s">
        <v>1254</v>
      </c>
      <c r="L120" s="179">
        <v>6.1</v>
      </c>
      <c r="M120" s="160" t="s">
        <v>1683</v>
      </c>
      <c r="N120" s="160" t="s">
        <v>1584</v>
      </c>
      <c r="O120" s="179" t="s">
        <v>1688</v>
      </c>
      <c r="P120" s="179" t="s">
        <v>1241</v>
      </c>
      <c r="Q120" s="180">
        <v>3.3</v>
      </c>
      <c r="R120" s="179">
        <v>4</v>
      </c>
      <c r="S120" s="179">
        <v>48</v>
      </c>
      <c r="T120" s="179">
        <v>300</v>
      </c>
      <c r="U120" s="179">
        <v>2</v>
      </c>
      <c r="V120" s="160" t="s">
        <v>1149</v>
      </c>
      <c r="W120" s="162" t="s">
        <v>1242</v>
      </c>
      <c r="X120" s="160" t="s">
        <v>1685</v>
      </c>
      <c r="Y120" s="181"/>
    </row>
    <row r="121" spans="1:25" s="163" customFormat="1" ht="13.5">
      <c r="A121" s="160">
        <f>COUNTA($B$4:B121)</f>
        <v>114</v>
      </c>
      <c r="B121" s="160" t="s">
        <v>1130</v>
      </c>
      <c r="C121" s="160" t="s">
        <v>1603</v>
      </c>
      <c r="D121" s="160" t="s">
        <v>1689</v>
      </c>
      <c r="E121" s="160" t="s">
        <v>1322</v>
      </c>
      <c r="F121" s="160" t="s">
        <v>1690</v>
      </c>
      <c r="G121" s="160" t="s">
        <v>1691</v>
      </c>
      <c r="H121" s="160" t="s">
        <v>1692</v>
      </c>
      <c r="I121" s="160" t="s">
        <v>1141</v>
      </c>
      <c r="J121" s="160" t="s">
        <v>1142</v>
      </c>
      <c r="K121" s="160" t="s">
        <v>1197</v>
      </c>
      <c r="L121" s="160">
        <v>6.7</v>
      </c>
      <c r="M121" s="160"/>
      <c r="N121" s="160"/>
      <c r="O121" s="160"/>
      <c r="P121" s="160" t="s">
        <v>1693</v>
      </c>
      <c r="Q121" s="161">
        <v>2.4</v>
      </c>
      <c r="R121" s="160">
        <v>6</v>
      </c>
      <c r="S121" s="160">
        <v>16</v>
      </c>
      <c r="T121" s="160">
        <v>300</v>
      </c>
      <c r="U121" s="160">
        <v>2</v>
      </c>
      <c r="V121" s="160" t="s">
        <v>1149</v>
      </c>
      <c r="W121" s="162" t="s">
        <v>1322</v>
      </c>
      <c r="X121" s="160" t="s">
        <v>1200</v>
      </c>
      <c r="Y121" s="162"/>
    </row>
    <row r="122" spans="1:25" s="163" customFormat="1" ht="13.5">
      <c r="A122" s="160">
        <f>COUNTA($B$4:B122)</f>
        <v>115</v>
      </c>
      <c r="B122" s="160" t="s">
        <v>1130</v>
      </c>
      <c r="C122" s="160" t="s">
        <v>1603</v>
      </c>
      <c r="D122" s="160" t="s">
        <v>1323</v>
      </c>
      <c r="E122" s="160" t="s">
        <v>1324</v>
      </c>
      <c r="F122" s="160" t="s">
        <v>1694</v>
      </c>
      <c r="G122" s="160" t="s">
        <v>1695</v>
      </c>
      <c r="H122" s="160" t="s">
        <v>1196</v>
      </c>
      <c r="I122" s="160" t="s">
        <v>1141</v>
      </c>
      <c r="J122" s="160" t="s">
        <v>1142</v>
      </c>
      <c r="K122" s="160" t="s">
        <v>1197</v>
      </c>
      <c r="L122" s="160">
        <v>6.7</v>
      </c>
      <c r="M122" s="179" t="s">
        <v>1668</v>
      </c>
      <c r="N122" s="160" t="s">
        <v>1696</v>
      </c>
      <c r="O122" s="160"/>
      <c r="P122" s="160" t="s">
        <v>1180</v>
      </c>
      <c r="Q122" s="161">
        <v>2.4</v>
      </c>
      <c r="R122" s="160">
        <v>4</v>
      </c>
      <c r="S122" s="160">
        <v>24</v>
      </c>
      <c r="T122" s="160">
        <v>146</v>
      </c>
      <c r="U122" s="160">
        <v>2</v>
      </c>
      <c r="V122" s="160" t="s">
        <v>1149</v>
      </c>
      <c r="W122" s="162" t="s">
        <v>1269</v>
      </c>
      <c r="X122" s="160" t="s">
        <v>1270</v>
      </c>
      <c r="Y122" s="162"/>
    </row>
    <row r="123" spans="1:25" s="163" customFormat="1" ht="13.5">
      <c r="A123" s="160">
        <f>COUNTA($B$4:B123)</f>
        <v>116</v>
      </c>
      <c r="B123" s="160" t="s">
        <v>1130</v>
      </c>
      <c r="C123" s="160" t="s">
        <v>1697</v>
      </c>
      <c r="D123" s="160" t="s">
        <v>1417</v>
      </c>
      <c r="E123" s="160" t="s">
        <v>1417</v>
      </c>
      <c r="F123" s="160" t="s">
        <v>1698</v>
      </c>
      <c r="G123" s="160" t="s">
        <v>1699</v>
      </c>
      <c r="H123" s="160" t="s">
        <v>1700</v>
      </c>
      <c r="I123" s="160" t="s">
        <v>1701</v>
      </c>
      <c r="J123" s="160" t="s">
        <v>1142</v>
      </c>
      <c r="K123" s="160" t="s">
        <v>1197</v>
      </c>
      <c r="L123" s="160">
        <v>7.3</v>
      </c>
      <c r="M123" s="160" t="s">
        <v>1143</v>
      </c>
      <c r="N123" s="160" t="s">
        <v>1703</v>
      </c>
      <c r="O123" s="160"/>
      <c r="P123" s="160" t="s">
        <v>1172</v>
      </c>
      <c r="Q123" s="161">
        <v>3</v>
      </c>
      <c r="R123" s="160">
        <v>4</v>
      </c>
      <c r="S123" s="160">
        <v>16</v>
      </c>
      <c r="T123" s="160">
        <v>300</v>
      </c>
      <c r="U123" s="160">
        <v>2</v>
      </c>
      <c r="V123" s="160" t="s">
        <v>1149</v>
      </c>
      <c r="W123" s="162" t="s">
        <v>1181</v>
      </c>
      <c r="X123" s="160" t="s">
        <v>1121</v>
      </c>
      <c r="Y123" s="162"/>
    </row>
    <row r="124" spans="1:25" s="163" customFormat="1" ht="13.5">
      <c r="A124" s="160">
        <f>COUNTA($B$4:B124)</f>
        <v>117</v>
      </c>
      <c r="B124" s="160" t="s">
        <v>1130</v>
      </c>
      <c r="C124" s="160" t="s">
        <v>1697</v>
      </c>
      <c r="D124" s="160" t="s">
        <v>1417</v>
      </c>
      <c r="E124" s="160" t="s">
        <v>1417</v>
      </c>
      <c r="F124" s="160" t="s">
        <v>1704</v>
      </c>
      <c r="G124" s="160" t="s">
        <v>1705</v>
      </c>
      <c r="H124" s="160" t="s">
        <v>1700</v>
      </c>
      <c r="I124" s="160" t="s">
        <v>1701</v>
      </c>
      <c r="J124" s="160" t="s">
        <v>1142</v>
      </c>
      <c r="K124" s="160" t="s">
        <v>1197</v>
      </c>
      <c r="L124" s="160">
        <v>7.3</v>
      </c>
      <c r="M124" s="160" t="s">
        <v>1143</v>
      </c>
      <c r="N124" s="160" t="s">
        <v>1703</v>
      </c>
      <c r="O124" s="160"/>
      <c r="P124" s="160" t="s">
        <v>1172</v>
      </c>
      <c r="Q124" s="161">
        <v>3</v>
      </c>
      <c r="R124" s="160">
        <v>4</v>
      </c>
      <c r="S124" s="160">
        <v>16</v>
      </c>
      <c r="T124" s="160">
        <v>300</v>
      </c>
      <c r="U124" s="160">
        <v>2</v>
      </c>
      <c r="V124" s="160" t="s">
        <v>1149</v>
      </c>
      <c r="W124" s="162" t="s">
        <v>1181</v>
      </c>
      <c r="X124" s="160" t="s">
        <v>1121</v>
      </c>
      <c r="Y124" s="162"/>
    </row>
    <row r="125" spans="1:25" s="163" customFormat="1" ht="13.5">
      <c r="A125" s="160">
        <f>COUNTA($B$4:B125)</f>
        <v>118</v>
      </c>
      <c r="B125" s="160" t="s">
        <v>1130</v>
      </c>
      <c r="C125" s="172" t="s">
        <v>1167</v>
      </c>
      <c r="D125" s="160" t="s">
        <v>1658</v>
      </c>
      <c r="E125" s="160" t="s">
        <v>1653</v>
      </c>
      <c r="F125" s="160" t="s">
        <v>1706</v>
      </c>
      <c r="G125" s="160" t="s">
        <v>1707</v>
      </c>
      <c r="H125" s="160" t="s">
        <v>1196</v>
      </c>
      <c r="I125" s="160" t="s">
        <v>1141</v>
      </c>
      <c r="J125" s="160" t="s">
        <v>1142</v>
      </c>
      <c r="K125" s="160" t="s">
        <v>1197</v>
      </c>
      <c r="L125" s="160">
        <v>4.8</v>
      </c>
      <c r="M125" s="160" t="s">
        <v>1198</v>
      </c>
      <c r="N125" s="160" t="s">
        <v>1199</v>
      </c>
      <c r="O125" s="160"/>
      <c r="P125" s="160" t="s">
        <v>1180</v>
      </c>
      <c r="Q125" s="161">
        <v>2.4</v>
      </c>
      <c r="R125" s="160">
        <v>8</v>
      </c>
      <c r="S125" s="160">
        <v>6</v>
      </c>
      <c r="T125" s="160">
        <v>146</v>
      </c>
      <c r="U125" s="160">
        <v>2</v>
      </c>
      <c r="V125" s="160" t="s">
        <v>1149</v>
      </c>
      <c r="W125" s="162" t="s">
        <v>1200</v>
      </c>
      <c r="X125" s="160" t="s">
        <v>1200</v>
      </c>
      <c r="Y125" s="162"/>
    </row>
    <row r="126" spans="1:25" s="163" customFormat="1" ht="13.5">
      <c r="A126" s="160">
        <f>COUNTA($B$4:B126)</f>
        <v>119</v>
      </c>
      <c r="B126" s="160" t="s">
        <v>1130</v>
      </c>
      <c r="C126" s="160" t="s">
        <v>1697</v>
      </c>
      <c r="D126" s="160" t="s">
        <v>1561</v>
      </c>
      <c r="E126" s="160" t="s">
        <v>1297</v>
      </c>
      <c r="F126" s="160" t="s">
        <v>1708</v>
      </c>
      <c r="G126" s="160" t="s">
        <v>1709</v>
      </c>
      <c r="H126" s="160" t="s">
        <v>1710</v>
      </c>
      <c r="I126" s="160" t="s">
        <v>1701</v>
      </c>
      <c r="J126" s="160" t="s">
        <v>1142</v>
      </c>
      <c r="K126" s="160" t="s">
        <v>1197</v>
      </c>
      <c r="L126" s="160">
        <v>7.3</v>
      </c>
      <c r="M126" s="191" t="s">
        <v>1712</v>
      </c>
      <c r="N126" s="191" t="s">
        <v>1713</v>
      </c>
      <c r="O126" s="191" t="s">
        <v>1641</v>
      </c>
      <c r="P126" s="160" t="s">
        <v>1714</v>
      </c>
      <c r="Q126" s="161">
        <v>1.7</v>
      </c>
      <c r="R126" s="160">
        <v>6</v>
      </c>
      <c r="S126" s="160">
        <v>32</v>
      </c>
      <c r="T126" s="160">
        <v>300</v>
      </c>
      <c r="U126" s="160">
        <v>2</v>
      </c>
      <c r="V126" s="160" t="s">
        <v>1149</v>
      </c>
      <c r="W126" s="162" t="s">
        <v>1302</v>
      </c>
      <c r="X126" s="160" t="s">
        <v>1200</v>
      </c>
      <c r="Y126" s="162"/>
    </row>
    <row r="127" spans="1:25" s="163" customFormat="1" ht="13.5">
      <c r="A127" s="160">
        <f>COUNTA($B$4:B127)</f>
        <v>120</v>
      </c>
      <c r="B127" s="160" t="s">
        <v>1130</v>
      </c>
      <c r="C127" s="160" t="s">
        <v>1697</v>
      </c>
      <c r="D127" s="160" t="s">
        <v>1561</v>
      </c>
      <c r="E127" s="160" t="s">
        <v>1297</v>
      </c>
      <c r="F127" s="160" t="s">
        <v>1715</v>
      </c>
      <c r="G127" s="160" t="s">
        <v>1716</v>
      </c>
      <c r="H127" s="160" t="s">
        <v>1710</v>
      </c>
      <c r="I127" s="160" t="s">
        <v>1701</v>
      </c>
      <c r="J127" s="160" t="s">
        <v>1142</v>
      </c>
      <c r="K127" s="160" t="s">
        <v>1197</v>
      </c>
      <c r="L127" s="160">
        <v>7.3</v>
      </c>
      <c r="M127" s="191" t="s">
        <v>1712</v>
      </c>
      <c r="N127" s="191" t="s">
        <v>1713</v>
      </c>
      <c r="O127" s="191" t="s">
        <v>1641</v>
      </c>
      <c r="P127" s="160" t="s">
        <v>1714</v>
      </c>
      <c r="Q127" s="161">
        <v>1.7</v>
      </c>
      <c r="R127" s="160">
        <v>6</v>
      </c>
      <c r="S127" s="160">
        <v>32</v>
      </c>
      <c r="T127" s="160">
        <v>300</v>
      </c>
      <c r="U127" s="160">
        <v>2</v>
      </c>
      <c r="V127" s="160" t="s">
        <v>1149</v>
      </c>
      <c r="W127" s="162" t="s">
        <v>1302</v>
      </c>
      <c r="X127" s="160" t="s">
        <v>1200</v>
      </c>
      <c r="Y127" s="162"/>
    </row>
    <row r="128" spans="1:25" s="163" customFormat="1" ht="13.5">
      <c r="A128" s="160">
        <f>COUNTA($B$4:B128)</f>
        <v>121</v>
      </c>
      <c r="B128" s="160" t="s">
        <v>1130</v>
      </c>
      <c r="C128" s="160" t="s">
        <v>1697</v>
      </c>
      <c r="D128" s="160" t="s">
        <v>1689</v>
      </c>
      <c r="E128" s="160" t="s">
        <v>1322</v>
      </c>
      <c r="F128" s="160" t="s">
        <v>1717</v>
      </c>
      <c r="G128" s="160" t="s">
        <v>1718</v>
      </c>
      <c r="H128" s="160" t="s">
        <v>1165</v>
      </c>
      <c r="I128" s="160" t="s">
        <v>1141</v>
      </c>
      <c r="J128" s="160" t="s">
        <v>1142</v>
      </c>
      <c r="K128" s="160" t="s">
        <v>1197</v>
      </c>
      <c r="L128" s="160">
        <v>6.7</v>
      </c>
      <c r="M128" s="191"/>
      <c r="N128" s="191"/>
      <c r="O128" s="191"/>
      <c r="P128" s="160" t="s">
        <v>1611</v>
      </c>
      <c r="Q128" s="161">
        <v>2.4</v>
      </c>
      <c r="R128" s="160">
        <v>4</v>
      </c>
      <c r="S128" s="160">
        <v>8</v>
      </c>
      <c r="T128" s="160">
        <v>146</v>
      </c>
      <c r="U128" s="160">
        <v>2</v>
      </c>
      <c r="V128" s="160" t="s">
        <v>1191</v>
      </c>
      <c r="W128" s="162" t="s">
        <v>1322</v>
      </c>
      <c r="X128" s="160" t="s">
        <v>1493</v>
      </c>
      <c r="Y128" s="162"/>
    </row>
    <row r="129" spans="1:25" s="170" customFormat="1">
      <c r="A129" s="169">
        <f>COUNTA($B$4:B129)</f>
        <v>122</v>
      </c>
      <c r="B129" s="169" t="s">
        <v>1474</v>
      </c>
      <c r="C129" s="169" t="s">
        <v>1719</v>
      </c>
      <c r="D129" s="169" t="s">
        <v>1720</v>
      </c>
      <c r="E129" s="169" t="s">
        <v>1721</v>
      </c>
      <c r="F129" s="169" t="s">
        <v>1722</v>
      </c>
      <c r="G129" s="169" t="s">
        <v>1723</v>
      </c>
      <c r="H129" s="169" t="s">
        <v>1724</v>
      </c>
      <c r="I129" s="169" t="s">
        <v>1430</v>
      </c>
      <c r="J129" s="169" t="s">
        <v>1725</v>
      </c>
      <c r="K129" s="169" t="s">
        <v>1148</v>
      </c>
      <c r="L129" s="169">
        <v>6.4</v>
      </c>
      <c r="M129" s="192" t="s">
        <v>1726</v>
      </c>
      <c r="N129" s="192" t="s">
        <v>1727</v>
      </c>
      <c r="O129" s="192"/>
      <c r="P129" s="169" t="s">
        <v>1438</v>
      </c>
      <c r="Q129" s="169">
        <v>2.4</v>
      </c>
      <c r="R129" s="169">
        <v>8</v>
      </c>
      <c r="S129" s="169">
        <v>16</v>
      </c>
      <c r="T129" s="169">
        <v>300</v>
      </c>
      <c r="U129" s="169">
        <v>2</v>
      </c>
      <c r="V129" s="160" t="s">
        <v>1728</v>
      </c>
      <c r="W129" s="166" t="s">
        <v>1493</v>
      </c>
      <c r="X129" s="169" t="s">
        <v>1493</v>
      </c>
      <c r="Y129" s="169"/>
    </row>
    <row r="130" spans="1:25" s="163" customFormat="1" ht="27">
      <c r="A130" s="160">
        <f>COUNTA($B$4:B130)</f>
        <v>123</v>
      </c>
      <c r="B130" s="160" t="s">
        <v>1355</v>
      </c>
      <c r="C130" s="160" t="s">
        <v>1719</v>
      </c>
      <c r="D130" s="160" t="s">
        <v>1729</v>
      </c>
      <c r="E130" s="160" t="s">
        <v>1519</v>
      </c>
      <c r="F130" s="160" t="s">
        <v>1730</v>
      </c>
      <c r="G130" s="160" t="s">
        <v>1731</v>
      </c>
      <c r="H130" s="160" t="s">
        <v>1732</v>
      </c>
      <c r="I130" s="160" t="s">
        <v>1733</v>
      </c>
      <c r="J130" s="160" t="s">
        <v>1301</v>
      </c>
      <c r="K130" s="160" t="s">
        <v>1148</v>
      </c>
      <c r="L130" s="160">
        <v>7.3</v>
      </c>
      <c r="M130" s="193" t="s">
        <v>1734</v>
      </c>
      <c r="N130" s="160" t="s">
        <v>1735</v>
      </c>
      <c r="O130" s="160"/>
      <c r="P130" s="160" t="s">
        <v>1736</v>
      </c>
      <c r="Q130" s="161">
        <v>2.2000000000000002</v>
      </c>
      <c r="R130" s="160">
        <v>10</v>
      </c>
      <c r="S130" s="160">
        <v>48</v>
      </c>
      <c r="T130" s="160">
        <v>300</v>
      </c>
      <c r="U130" s="160">
        <v>2</v>
      </c>
      <c r="V130" s="160" t="s">
        <v>1191</v>
      </c>
      <c r="W130" s="162" t="s">
        <v>1269</v>
      </c>
      <c r="X130" s="160" t="s">
        <v>1527</v>
      </c>
      <c r="Y130" s="162"/>
    </row>
    <row r="131" spans="1:25" s="163" customFormat="1" ht="27">
      <c r="A131" s="160">
        <f>COUNTA($B$4:B131)</f>
        <v>124</v>
      </c>
      <c r="B131" s="160" t="s">
        <v>1355</v>
      </c>
      <c r="C131" s="160" t="s">
        <v>1719</v>
      </c>
      <c r="D131" s="160" t="s">
        <v>1519</v>
      </c>
      <c r="E131" s="160" t="s">
        <v>1737</v>
      </c>
      <c r="F131" s="160" t="s">
        <v>1738</v>
      </c>
      <c r="G131" s="160" t="s">
        <v>1739</v>
      </c>
      <c r="H131" s="160" t="s">
        <v>1732</v>
      </c>
      <c r="I131" s="160" t="s">
        <v>1740</v>
      </c>
      <c r="J131" s="160" t="s">
        <v>1142</v>
      </c>
      <c r="K131" s="160" t="s">
        <v>1197</v>
      </c>
      <c r="L131" s="160">
        <v>7.3</v>
      </c>
      <c r="M131" s="193" t="s">
        <v>1741</v>
      </c>
      <c r="N131" s="160" t="s">
        <v>1702</v>
      </c>
      <c r="O131" s="160"/>
      <c r="P131" s="160" t="s">
        <v>1736</v>
      </c>
      <c r="Q131" s="161">
        <v>2.2000000000000002</v>
      </c>
      <c r="R131" s="160">
        <v>10</v>
      </c>
      <c r="S131" s="160">
        <v>48</v>
      </c>
      <c r="T131" s="160">
        <v>300</v>
      </c>
      <c r="U131" s="160">
        <v>2</v>
      </c>
      <c r="V131" s="160" t="s">
        <v>1191</v>
      </c>
      <c r="W131" s="162" t="s">
        <v>1526</v>
      </c>
      <c r="X131" s="160" t="s">
        <v>1270</v>
      </c>
      <c r="Y131" s="162"/>
    </row>
    <row r="132" spans="1:25" s="163" customFormat="1" ht="27">
      <c r="A132" s="160">
        <f>COUNTA($B$4:B132)</f>
        <v>125</v>
      </c>
      <c r="B132" s="160" t="s">
        <v>1355</v>
      </c>
      <c r="C132" s="160" t="s">
        <v>1719</v>
      </c>
      <c r="D132" s="160" t="s">
        <v>1742</v>
      </c>
      <c r="E132" s="160" t="s">
        <v>1743</v>
      </c>
      <c r="F132" s="160" t="s">
        <v>1744</v>
      </c>
      <c r="G132" s="160" t="s">
        <v>1745</v>
      </c>
      <c r="H132" s="160" t="s">
        <v>1746</v>
      </c>
      <c r="I132" s="160" t="s">
        <v>1747</v>
      </c>
      <c r="J132" s="160" t="s">
        <v>1301</v>
      </c>
      <c r="K132" s="160" t="s">
        <v>1148</v>
      </c>
      <c r="L132" s="160">
        <v>7.3</v>
      </c>
      <c r="M132" s="193" t="s">
        <v>1734</v>
      </c>
      <c r="N132" s="160" t="s">
        <v>1703</v>
      </c>
      <c r="O132" s="160"/>
      <c r="P132" s="160" t="s">
        <v>1363</v>
      </c>
      <c r="Q132" s="161">
        <v>3</v>
      </c>
      <c r="R132" s="160">
        <v>4</v>
      </c>
      <c r="S132" s="160">
        <v>32</v>
      </c>
      <c r="T132" s="160">
        <v>300</v>
      </c>
      <c r="U132" s="160">
        <v>2</v>
      </c>
      <c r="V132" s="160" t="s">
        <v>1149</v>
      </c>
      <c r="W132" s="162" t="s">
        <v>1269</v>
      </c>
      <c r="X132" s="160" t="s">
        <v>1527</v>
      </c>
      <c r="Y132" s="162"/>
    </row>
    <row r="133" spans="1:25" s="167" customFormat="1" ht="13.5">
      <c r="A133" s="164">
        <f>COUNTA($B$4:B133)</f>
        <v>126</v>
      </c>
      <c r="B133" s="164" t="s">
        <v>1355</v>
      </c>
      <c r="C133" s="164" t="s">
        <v>1719</v>
      </c>
      <c r="D133" s="164" t="s">
        <v>1588</v>
      </c>
      <c r="E133" s="164" t="s">
        <v>1588</v>
      </c>
      <c r="F133" s="164" t="s">
        <v>1748</v>
      </c>
      <c r="G133" s="164" t="s">
        <v>1749</v>
      </c>
      <c r="H133" s="164" t="s">
        <v>1732</v>
      </c>
      <c r="I133" s="164" t="s">
        <v>1740</v>
      </c>
      <c r="J133" s="164" t="s">
        <v>1301</v>
      </c>
      <c r="K133" s="164" t="s">
        <v>1750</v>
      </c>
      <c r="L133" s="164">
        <v>7.3</v>
      </c>
      <c r="M133" s="160" t="s">
        <v>1751</v>
      </c>
      <c r="N133" s="160" t="s">
        <v>1752</v>
      </c>
      <c r="O133" s="164" t="s">
        <v>431</v>
      </c>
      <c r="P133" s="164" t="s">
        <v>1753</v>
      </c>
      <c r="Q133" s="165">
        <v>2.1</v>
      </c>
      <c r="R133" s="164">
        <v>16</v>
      </c>
      <c r="S133" s="164">
        <v>64</v>
      </c>
      <c r="T133" s="164">
        <v>300</v>
      </c>
      <c r="U133" s="164">
        <v>2</v>
      </c>
      <c r="V133" s="164" t="s">
        <v>1191</v>
      </c>
      <c r="W133" s="166" t="s">
        <v>1754</v>
      </c>
      <c r="X133" s="164" t="s">
        <v>1755</v>
      </c>
      <c r="Y133" s="166"/>
    </row>
    <row r="134" spans="1:25" s="163" customFormat="1" ht="13.5">
      <c r="A134" s="160">
        <f>COUNTA($B$4:B134)</f>
        <v>127</v>
      </c>
      <c r="B134" s="160" t="s">
        <v>1355</v>
      </c>
      <c r="C134" s="160" t="s">
        <v>1756</v>
      </c>
      <c r="D134" s="160" t="s">
        <v>1250</v>
      </c>
      <c r="E134" s="160" t="s">
        <v>1250</v>
      </c>
      <c r="F134" s="160" t="s">
        <v>1757</v>
      </c>
      <c r="G134" s="160" t="s">
        <v>1758</v>
      </c>
      <c r="H134" s="160" t="s">
        <v>1759</v>
      </c>
      <c r="I134" s="160" t="s">
        <v>1740</v>
      </c>
      <c r="J134" s="160" t="s">
        <v>1301</v>
      </c>
      <c r="K134" s="160" t="s">
        <v>1760</v>
      </c>
      <c r="L134" s="160">
        <v>7.3</v>
      </c>
      <c r="M134" s="160" t="s">
        <v>1751</v>
      </c>
      <c r="N134" s="160" t="s">
        <v>1583</v>
      </c>
      <c r="O134" s="160" t="s">
        <v>431</v>
      </c>
      <c r="P134" s="160" t="s">
        <v>1753</v>
      </c>
      <c r="Q134" s="161">
        <v>2.1</v>
      </c>
      <c r="R134" s="160">
        <v>16</v>
      </c>
      <c r="S134" s="160">
        <v>64</v>
      </c>
      <c r="T134" s="160">
        <v>300</v>
      </c>
      <c r="U134" s="160">
        <v>2</v>
      </c>
      <c r="V134" s="160" t="s">
        <v>1191</v>
      </c>
      <c r="W134" s="162" t="s">
        <v>1754</v>
      </c>
      <c r="X134" s="160" t="s">
        <v>1593</v>
      </c>
      <c r="Y134" s="162"/>
    </row>
    <row r="135" spans="1:25" s="163" customFormat="1" ht="13.5">
      <c r="A135" s="160">
        <f>COUNTA($B$4:B135)</f>
        <v>128</v>
      </c>
      <c r="B135" s="160" t="s">
        <v>1355</v>
      </c>
      <c r="C135" s="160" t="s">
        <v>1761</v>
      </c>
      <c r="D135" s="160" t="s">
        <v>1417</v>
      </c>
      <c r="E135" s="160" t="s">
        <v>1426</v>
      </c>
      <c r="F135" s="160" t="s">
        <v>1762</v>
      </c>
      <c r="G135" s="160" t="s">
        <v>1763</v>
      </c>
      <c r="H135" s="160" t="s">
        <v>1147</v>
      </c>
      <c r="I135" s="160" t="s">
        <v>1430</v>
      </c>
      <c r="J135" s="160" t="s">
        <v>1301</v>
      </c>
      <c r="K135" s="160" t="s">
        <v>1148</v>
      </c>
      <c r="L135" s="160">
        <v>6.7</v>
      </c>
      <c r="M135" s="160" t="s">
        <v>1108</v>
      </c>
      <c r="N135" s="160" t="s">
        <v>1764</v>
      </c>
      <c r="O135" s="160" t="s">
        <v>1765</v>
      </c>
      <c r="P135" s="160" t="s">
        <v>1516</v>
      </c>
      <c r="Q135" s="161">
        <v>3.5</v>
      </c>
      <c r="R135" s="160">
        <v>4</v>
      </c>
      <c r="S135" s="160">
        <v>16</v>
      </c>
      <c r="T135" s="160">
        <v>300</v>
      </c>
      <c r="U135" s="160">
        <v>2</v>
      </c>
      <c r="V135" s="160" t="s">
        <v>1191</v>
      </c>
      <c r="W135" s="162" t="s">
        <v>1433</v>
      </c>
      <c r="X135" s="160" t="s">
        <v>1121</v>
      </c>
      <c r="Y135" s="162"/>
    </row>
    <row r="136" spans="1:25" s="163" customFormat="1" ht="13.5">
      <c r="A136" s="160">
        <f>COUNTA($B$4:B136)</f>
        <v>129</v>
      </c>
      <c r="B136" s="160" t="s">
        <v>1766</v>
      </c>
      <c r="C136" s="160" t="s">
        <v>1767</v>
      </c>
      <c r="D136" s="160" t="s">
        <v>1426</v>
      </c>
      <c r="E136" s="160" t="s">
        <v>1426</v>
      </c>
      <c r="F136" s="160" t="s">
        <v>1768</v>
      </c>
      <c r="G136" s="160" t="s">
        <v>1769</v>
      </c>
      <c r="H136" s="160" t="s">
        <v>1147</v>
      </c>
      <c r="I136" s="160" t="s">
        <v>1479</v>
      </c>
      <c r="J136" s="160" t="s">
        <v>1301</v>
      </c>
      <c r="K136" s="160" t="s">
        <v>1197</v>
      </c>
      <c r="L136" s="160">
        <v>6.7</v>
      </c>
      <c r="M136" s="160" t="s">
        <v>1108</v>
      </c>
      <c r="N136" s="160" t="s">
        <v>1770</v>
      </c>
      <c r="O136" s="160" t="s">
        <v>1771</v>
      </c>
      <c r="P136" s="160" t="s">
        <v>1511</v>
      </c>
      <c r="Q136" s="161">
        <v>3.5</v>
      </c>
      <c r="R136" s="160">
        <v>4</v>
      </c>
      <c r="S136" s="160">
        <v>16</v>
      </c>
      <c r="T136" s="160">
        <v>300</v>
      </c>
      <c r="U136" s="160">
        <v>2</v>
      </c>
      <c r="V136" s="160" t="s">
        <v>1191</v>
      </c>
      <c r="W136" s="162" t="s">
        <v>1772</v>
      </c>
      <c r="X136" s="160" t="s">
        <v>1369</v>
      </c>
      <c r="Y136" s="162"/>
    </row>
    <row r="137" spans="1:25" s="170" customFormat="1">
      <c r="A137" s="169">
        <f>COUNTA($B$4:B137)</f>
        <v>130</v>
      </c>
      <c r="B137" s="169" t="s">
        <v>1355</v>
      </c>
      <c r="C137" s="169" t="s">
        <v>1761</v>
      </c>
      <c r="D137" s="169" t="s">
        <v>1720</v>
      </c>
      <c r="E137" s="169" t="s">
        <v>1773</v>
      </c>
      <c r="F137" s="169" t="s">
        <v>1774</v>
      </c>
      <c r="G137" s="169" t="s">
        <v>1775</v>
      </c>
      <c r="H137" s="169" t="s">
        <v>1776</v>
      </c>
      <c r="I137" s="169" t="s">
        <v>1430</v>
      </c>
      <c r="J137" s="169" t="s">
        <v>1301</v>
      </c>
      <c r="K137" s="169" t="s">
        <v>1777</v>
      </c>
      <c r="L137" s="169">
        <v>5.3</v>
      </c>
      <c r="M137" s="169"/>
      <c r="N137" s="169"/>
      <c r="O137" s="169"/>
      <c r="P137" s="169" t="s">
        <v>1487</v>
      </c>
      <c r="Q137" s="169">
        <v>2</v>
      </c>
      <c r="R137" s="169">
        <v>4</v>
      </c>
      <c r="S137" s="169">
        <v>8</v>
      </c>
      <c r="T137" s="169">
        <v>160</v>
      </c>
      <c r="U137" s="169">
        <v>2</v>
      </c>
      <c r="V137" s="160" t="s">
        <v>1191</v>
      </c>
      <c r="W137" s="166" t="s">
        <v>1778</v>
      </c>
      <c r="X137" s="169" t="s">
        <v>1493</v>
      </c>
      <c r="Y137" s="169"/>
    </row>
    <row r="138" spans="1:25" s="163" customFormat="1" ht="27">
      <c r="A138" s="160">
        <f>COUNTA($B$4:B138)</f>
        <v>131</v>
      </c>
      <c r="B138" s="160" t="s">
        <v>1355</v>
      </c>
      <c r="C138" s="160" t="s">
        <v>1761</v>
      </c>
      <c r="D138" s="160" t="s">
        <v>1779</v>
      </c>
      <c r="E138" s="160" t="s">
        <v>1780</v>
      </c>
      <c r="F138" s="160" t="s">
        <v>1781</v>
      </c>
      <c r="G138" s="160" t="s">
        <v>1782</v>
      </c>
      <c r="H138" s="160" t="s">
        <v>1279</v>
      </c>
      <c r="I138" s="160" t="s">
        <v>1141</v>
      </c>
      <c r="J138" s="160" t="s">
        <v>1142</v>
      </c>
      <c r="K138" s="160" t="s">
        <v>1148</v>
      </c>
      <c r="L138" s="160">
        <v>6.7</v>
      </c>
      <c r="M138" s="193" t="s">
        <v>1783</v>
      </c>
      <c r="N138" s="193" t="s">
        <v>1784</v>
      </c>
      <c r="O138" s="193" t="s">
        <v>1785</v>
      </c>
      <c r="P138" s="160" t="s">
        <v>1786</v>
      </c>
      <c r="Q138" s="161">
        <v>2.1</v>
      </c>
      <c r="R138" s="160">
        <v>8</v>
      </c>
      <c r="S138" s="160">
        <v>16</v>
      </c>
      <c r="T138" s="160">
        <v>300</v>
      </c>
      <c r="U138" s="160">
        <v>2</v>
      </c>
      <c r="V138" s="160" t="s">
        <v>1191</v>
      </c>
      <c r="W138" s="162" t="s">
        <v>1493</v>
      </c>
      <c r="X138" s="160" t="s">
        <v>1200</v>
      </c>
      <c r="Y138" s="162"/>
    </row>
    <row r="139" spans="1:25" s="163" customFormat="1" ht="27">
      <c r="A139" s="194">
        <f>COUNTA($B$4:B139)</f>
        <v>132</v>
      </c>
      <c r="B139" s="194" t="s">
        <v>1355</v>
      </c>
      <c r="C139" s="194" t="s">
        <v>1761</v>
      </c>
      <c r="D139" s="194" t="s">
        <v>1779</v>
      </c>
      <c r="E139" s="194" t="s">
        <v>1780</v>
      </c>
      <c r="F139" s="194" t="s">
        <v>1787</v>
      </c>
      <c r="G139" s="194" t="s">
        <v>1788</v>
      </c>
      <c r="H139" s="194" t="s">
        <v>1359</v>
      </c>
      <c r="I139" s="194" t="s">
        <v>1141</v>
      </c>
      <c r="J139" s="194" t="s">
        <v>1301</v>
      </c>
      <c r="K139" s="194" t="s">
        <v>1148</v>
      </c>
      <c r="L139" s="194">
        <v>6.7</v>
      </c>
      <c r="M139" s="193" t="s">
        <v>1789</v>
      </c>
      <c r="N139" s="193" t="s">
        <v>1790</v>
      </c>
      <c r="O139" s="193" t="s">
        <v>1791</v>
      </c>
      <c r="P139" s="194" t="s">
        <v>1786</v>
      </c>
      <c r="Q139" s="195">
        <v>2.1</v>
      </c>
      <c r="R139" s="194">
        <v>8</v>
      </c>
      <c r="S139" s="194">
        <v>16</v>
      </c>
      <c r="T139" s="194">
        <v>300</v>
      </c>
      <c r="U139" s="194">
        <v>2</v>
      </c>
      <c r="V139" s="160" t="s">
        <v>1191</v>
      </c>
      <c r="W139" s="162" t="s">
        <v>1792</v>
      </c>
      <c r="X139" s="160" t="s">
        <v>1200</v>
      </c>
      <c r="Y139" s="162"/>
    </row>
    <row r="140" spans="1:25" s="163" customFormat="1" ht="13.5">
      <c r="A140" s="160">
        <f>COUNTA($B$4:B140)</f>
        <v>133</v>
      </c>
      <c r="B140" s="160" t="s">
        <v>1355</v>
      </c>
      <c r="C140" s="160" t="s">
        <v>1761</v>
      </c>
      <c r="D140" s="160" t="s">
        <v>1555</v>
      </c>
      <c r="E140" s="160" t="s">
        <v>1297</v>
      </c>
      <c r="F140" s="160" t="s">
        <v>1793</v>
      </c>
      <c r="G140" s="160" t="s">
        <v>1794</v>
      </c>
      <c r="H140" s="160" t="s">
        <v>1795</v>
      </c>
      <c r="I140" s="160" t="s">
        <v>1430</v>
      </c>
      <c r="J140" s="160" t="s">
        <v>1301</v>
      </c>
      <c r="K140" s="160" t="s">
        <v>1148</v>
      </c>
      <c r="L140" s="160">
        <v>6.7</v>
      </c>
      <c r="M140" s="191" t="s">
        <v>1712</v>
      </c>
      <c r="N140" s="191" t="s">
        <v>1796</v>
      </c>
      <c r="O140" s="191" t="s">
        <v>1797</v>
      </c>
      <c r="P140" s="160" t="s">
        <v>1511</v>
      </c>
      <c r="Q140" s="161">
        <v>3.5</v>
      </c>
      <c r="R140" s="160">
        <v>4</v>
      </c>
      <c r="S140" s="160">
        <v>16</v>
      </c>
      <c r="T140" s="160">
        <v>300</v>
      </c>
      <c r="U140" s="160">
        <v>2</v>
      </c>
      <c r="V140" s="160" t="s">
        <v>1191</v>
      </c>
      <c r="W140" s="162" t="s">
        <v>1798</v>
      </c>
      <c r="X140" s="160" t="s">
        <v>1200</v>
      </c>
      <c r="Y140" s="162"/>
    </row>
    <row r="141" spans="1:25" s="163" customFormat="1" ht="13.5">
      <c r="A141" s="160">
        <f>COUNTA($B$4:B141)</f>
        <v>134</v>
      </c>
      <c r="B141" s="160" t="s">
        <v>1355</v>
      </c>
      <c r="C141" s="160" t="s">
        <v>1761</v>
      </c>
      <c r="D141" s="160" t="s">
        <v>1555</v>
      </c>
      <c r="E141" s="160" t="s">
        <v>1799</v>
      </c>
      <c r="F141" s="160" t="s">
        <v>1800</v>
      </c>
      <c r="G141" s="160" t="s">
        <v>1801</v>
      </c>
      <c r="H141" s="160" t="s">
        <v>1147</v>
      </c>
      <c r="I141" s="160" t="s">
        <v>1141</v>
      </c>
      <c r="J141" s="160" t="s">
        <v>1142</v>
      </c>
      <c r="K141" s="160" t="s">
        <v>1197</v>
      </c>
      <c r="L141" s="160">
        <v>6.7</v>
      </c>
      <c r="M141" s="191" t="s">
        <v>1711</v>
      </c>
      <c r="N141" s="191" t="s">
        <v>1802</v>
      </c>
      <c r="O141" s="191" t="s">
        <v>1797</v>
      </c>
      <c r="P141" s="160" t="s">
        <v>1516</v>
      </c>
      <c r="Q141" s="161">
        <v>3.5</v>
      </c>
      <c r="R141" s="160">
        <v>4</v>
      </c>
      <c r="S141" s="160">
        <v>16</v>
      </c>
      <c r="T141" s="160">
        <v>300</v>
      </c>
      <c r="U141" s="160">
        <v>2</v>
      </c>
      <c r="V141" s="160" t="s">
        <v>1803</v>
      </c>
      <c r="W141" s="162" t="s">
        <v>1302</v>
      </c>
      <c r="X141" s="160" t="s">
        <v>1493</v>
      </c>
      <c r="Y141" s="162"/>
    </row>
    <row r="142" spans="1:25" s="163" customFormat="1" ht="13.5">
      <c r="A142" s="160">
        <f>COUNTA($B$4:B142)</f>
        <v>135</v>
      </c>
      <c r="B142" s="160" t="s">
        <v>1355</v>
      </c>
      <c r="C142" s="160" t="s">
        <v>1761</v>
      </c>
      <c r="D142" s="160" t="s">
        <v>1689</v>
      </c>
      <c r="E142" s="160" t="s">
        <v>1570</v>
      </c>
      <c r="F142" s="160" t="s">
        <v>1804</v>
      </c>
      <c r="G142" s="160" t="s">
        <v>1805</v>
      </c>
      <c r="H142" s="160" t="s">
        <v>1568</v>
      </c>
      <c r="I142" s="160" t="s">
        <v>1141</v>
      </c>
      <c r="J142" s="160" t="s">
        <v>1301</v>
      </c>
      <c r="K142" s="160" t="s">
        <v>1148</v>
      </c>
      <c r="L142" s="160">
        <v>6.7</v>
      </c>
      <c r="M142" s="160"/>
      <c r="N142" s="160"/>
      <c r="O142" s="160"/>
      <c r="P142" s="160" t="s">
        <v>1806</v>
      </c>
      <c r="Q142" s="161">
        <v>2.4</v>
      </c>
      <c r="R142" s="160">
        <v>4</v>
      </c>
      <c r="S142" s="160">
        <v>8</v>
      </c>
      <c r="T142" s="160">
        <v>146</v>
      </c>
      <c r="U142" s="160">
        <v>2</v>
      </c>
      <c r="V142" s="160" t="s">
        <v>1149</v>
      </c>
      <c r="W142" s="162" t="s">
        <v>1570</v>
      </c>
      <c r="X142" s="160" t="s">
        <v>1807</v>
      </c>
      <c r="Y142" s="162"/>
    </row>
    <row r="143" spans="1:25" s="163" customFormat="1" ht="13.5">
      <c r="A143" s="160">
        <f>COUNTA($B$4:B143)</f>
        <v>136</v>
      </c>
      <c r="B143" s="160" t="s">
        <v>1130</v>
      </c>
      <c r="C143" s="160" t="s">
        <v>1808</v>
      </c>
      <c r="D143" s="160" t="s">
        <v>1519</v>
      </c>
      <c r="E143" s="160" t="s">
        <v>1271</v>
      </c>
      <c r="F143" s="160" t="s">
        <v>1809</v>
      </c>
      <c r="G143" s="160" t="s">
        <v>1810</v>
      </c>
      <c r="H143" s="160" t="s">
        <v>1359</v>
      </c>
      <c r="I143" s="160" t="s">
        <v>1141</v>
      </c>
      <c r="J143" s="160" t="s">
        <v>1301</v>
      </c>
      <c r="K143" s="160" t="s">
        <v>1445</v>
      </c>
      <c r="L143" s="160">
        <v>6.7</v>
      </c>
      <c r="M143" s="193" t="s">
        <v>1812</v>
      </c>
      <c r="N143" s="160" t="s">
        <v>1813</v>
      </c>
      <c r="O143" s="160" t="s">
        <v>1814</v>
      </c>
      <c r="P143" s="160" t="s">
        <v>1815</v>
      </c>
      <c r="Q143" s="161">
        <v>1.7</v>
      </c>
      <c r="R143" s="160">
        <v>6</v>
      </c>
      <c r="S143" s="160">
        <v>64</v>
      </c>
      <c r="T143" s="160">
        <v>300</v>
      </c>
      <c r="U143" s="160">
        <v>2</v>
      </c>
      <c r="V143" s="160" t="s">
        <v>1399</v>
      </c>
      <c r="W143" s="162" t="s">
        <v>1526</v>
      </c>
      <c r="X143" s="160" t="s">
        <v>1527</v>
      </c>
      <c r="Y143" s="162"/>
    </row>
    <row r="144" spans="1:25" s="163" customFormat="1" ht="13.5">
      <c r="A144" s="160">
        <f>COUNTA($B$4:B144)</f>
        <v>137</v>
      </c>
      <c r="B144" s="160" t="s">
        <v>1816</v>
      </c>
      <c r="C144" s="160" t="s">
        <v>1767</v>
      </c>
      <c r="D144" s="160" t="s">
        <v>1271</v>
      </c>
      <c r="E144" s="160" t="s">
        <v>1519</v>
      </c>
      <c r="F144" s="160" t="s">
        <v>1817</v>
      </c>
      <c r="G144" s="160" t="s">
        <v>1818</v>
      </c>
      <c r="H144" s="160" t="s">
        <v>1279</v>
      </c>
      <c r="I144" s="160" t="s">
        <v>1141</v>
      </c>
      <c r="J144" s="160" t="s">
        <v>1301</v>
      </c>
      <c r="K144" s="160" t="s">
        <v>1197</v>
      </c>
      <c r="L144" s="160">
        <v>6.7</v>
      </c>
      <c r="M144" s="193" t="s">
        <v>1819</v>
      </c>
      <c r="N144" s="160" t="s">
        <v>1820</v>
      </c>
      <c r="O144" s="160" t="s">
        <v>1821</v>
      </c>
      <c r="P144" s="160" t="s">
        <v>1815</v>
      </c>
      <c r="Q144" s="161">
        <v>1.7</v>
      </c>
      <c r="R144" s="160">
        <v>6</v>
      </c>
      <c r="S144" s="160">
        <v>64</v>
      </c>
      <c r="T144" s="160">
        <v>300</v>
      </c>
      <c r="U144" s="160">
        <v>2</v>
      </c>
      <c r="V144" s="160" t="s">
        <v>1149</v>
      </c>
      <c r="W144" s="162" t="s">
        <v>1822</v>
      </c>
      <c r="X144" s="160" t="s">
        <v>1270</v>
      </c>
      <c r="Y144" s="162"/>
    </row>
    <row r="145" spans="1:25" s="163" customFormat="1" ht="13.5">
      <c r="A145" s="160">
        <f>COUNTA($B$4:B145)</f>
        <v>138</v>
      </c>
      <c r="B145" s="160" t="s">
        <v>1130</v>
      </c>
      <c r="C145" s="160" t="s">
        <v>1761</v>
      </c>
      <c r="D145" s="160" t="s">
        <v>1323</v>
      </c>
      <c r="E145" s="160" t="s">
        <v>1324</v>
      </c>
      <c r="F145" s="160" t="s">
        <v>1823</v>
      </c>
      <c r="G145" s="160" t="s">
        <v>1824</v>
      </c>
      <c r="H145" s="160" t="s">
        <v>1795</v>
      </c>
      <c r="I145" s="160" t="s">
        <v>1430</v>
      </c>
      <c r="J145" s="160" t="s">
        <v>1301</v>
      </c>
      <c r="K145" s="160" t="s">
        <v>1825</v>
      </c>
      <c r="L145" s="160">
        <v>6.7</v>
      </c>
      <c r="M145" s="193" t="s">
        <v>1811</v>
      </c>
      <c r="N145" s="160" t="s">
        <v>1826</v>
      </c>
      <c r="O145" s="160" t="s">
        <v>1827</v>
      </c>
      <c r="P145" s="160" t="s">
        <v>1828</v>
      </c>
      <c r="Q145" s="161">
        <v>3.5</v>
      </c>
      <c r="R145" s="160">
        <v>4</v>
      </c>
      <c r="S145" s="160">
        <v>24</v>
      </c>
      <c r="T145" s="160">
        <v>300</v>
      </c>
      <c r="U145" s="160">
        <v>2</v>
      </c>
      <c r="V145" s="160" t="s">
        <v>1191</v>
      </c>
      <c r="W145" s="162" t="s">
        <v>1526</v>
      </c>
      <c r="X145" s="160" t="s">
        <v>1527</v>
      </c>
      <c r="Y145" s="162"/>
    </row>
    <row r="146" spans="1:25" s="163" customFormat="1" ht="13.5">
      <c r="A146" s="160">
        <f>COUNTA($B$4:B146)</f>
        <v>139</v>
      </c>
      <c r="B146" s="160" t="s">
        <v>1130</v>
      </c>
      <c r="C146" s="160" t="s">
        <v>1761</v>
      </c>
      <c r="D146" s="160" t="s">
        <v>1250</v>
      </c>
      <c r="E146" s="160" t="s">
        <v>1588</v>
      </c>
      <c r="F146" s="160" t="s">
        <v>1829</v>
      </c>
      <c r="G146" s="160" t="s">
        <v>1830</v>
      </c>
      <c r="H146" s="160" t="s">
        <v>1359</v>
      </c>
      <c r="I146" s="160" t="s">
        <v>1430</v>
      </c>
      <c r="J146" s="160" t="s">
        <v>1301</v>
      </c>
      <c r="K146" s="160" t="s">
        <v>1831</v>
      </c>
      <c r="L146" s="160">
        <v>6.7</v>
      </c>
      <c r="M146" s="160" t="s">
        <v>1683</v>
      </c>
      <c r="N146" s="160" t="s">
        <v>1832</v>
      </c>
      <c r="O146" s="160" t="s">
        <v>441</v>
      </c>
      <c r="P146" s="160" t="s">
        <v>1815</v>
      </c>
      <c r="Q146" s="161">
        <v>1.7</v>
      </c>
      <c r="R146" s="160">
        <v>12</v>
      </c>
      <c r="S146" s="160">
        <v>64</v>
      </c>
      <c r="T146" s="160">
        <v>300</v>
      </c>
      <c r="U146" s="160">
        <v>4</v>
      </c>
      <c r="V146" s="160" t="s">
        <v>1149</v>
      </c>
      <c r="W146" s="162" t="s">
        <v>1754</v>
      </c>
      <c r="X146" s="160" t="s">
        <v>1833</v>
      </c>
      <c r="Y146" s="162"/>
    </row>
    <row r="147" spans="1:25" s="163" customFormat="1" ht="13.5">
      <c r="A147" s="160">
        <f>COUNTA($B$4:B147)</f>
        <v>140</v>
      </c>
      <c r="B147" s="160" t="s">
        <v>1355</v>
      </c>
      <c r="C147" s="160" t="s">
        <v>1761</v>
      </c>
      <c r="D147" s="160" t="s">
        <v>1250</v>
      </c>
      <c r="E147" s="160" t="s">
        <v>1588</v>
      </c>
      <c r="F147" s="160" t="s">
        <v>1834</v>
      </c>
      <c r="G147" s="160" t="s">
        <v>1835</v>
      </c>
      <c r="H147" s="160" t="s">
        <v>1279</v>
      </c>
      <c r="I147" s="160" t="s">
        <v>1141</v>
      </c>
      <c r="J147" s="160" t="s">
        <v>1142</v>
      </c>
      <c r="K147" s="160" t="s">
        <v>1836</v>
      </c>
      <c r="L147" s="160">
        <v>6.7</v>
      </c>
      <c r="M147" s="160" t="s">
        <v>1683</v>
      </c>
      <c r="N147" s="160" t="s">
        <v>1584</v>
      </c>
      <c r="O147" s="160" t="s">
        <v>1837</v>
      </c>
      <c r="P147" s="160" t="s">
        <v>1838</v>
      </c>
      <c r="Q147" s="161">
        <v>1.7</v>
      </c>
      <c r="R147" s="160">
        <v>12</v>
      </c>
      <c r="S147" s="160">
        <v>64</v>
      </c>
      <c r="T147" s="160">
        <v>300</v>
      </c>
      <c r="U147" s="160">
        <v>4</v>
      </c>
      <c r="V147" s="160" t="s">
        <v>1161</v>
      </c>
      <c r="W147" s="162" t="s">
        <v>1242</v>
      </c>
      <c r="X147" s="160" t="s">
        <v>1755</v>
      </c>
      <c r="Y147" s="162"/>
    </row>
    <row r="148" spans="1:25" s="182" customFormat="1" ht="13.5">
      <c r="A148" s="160">
        <f>COUNTA($B$4:B148)</f>
        <v>141</v>
      </c>
      <c r="B148" s="160" t="s">
        <v>1130</v>
      </c>
      <c r="C148" s="179" t="s">
        <v>1839</v>
      </c>
      <c r="D148" s="179" t="s">
        <v>1417</v>
      </c>
      <c r="E148" s="179" t="s">
        <v>1426</v>
      </c>
      <c r="F148" s="179" t="s">
        <v>1840</v>
      </c>
      <c r="G148" s="179" t="s">
        <v>1841</v>
      </c>
      <c r="H148" s="179" t="s">
        <v>1196</v>
      </c>
      <c r="I148" s="179" t="s">
        <v>1141</v>
      </c>
      <c r="J148" s="179" t="s">
        <v>1301</v>
      </c>
      <c r="K148" s="179" t="s">
        <v>1148</v>
      </c>
      <c r="L148" s="179">
        <v>6.7</v>
      </c>
      <c r="M148" s="179" t="s">
        <v>1842</v>
      </c>
      <c r="N148" s="179" t="s">
        <v>1844</v>
      </c>
      <c r="O148" s="179"/>
      <c r="P148" s="179" t="s">
        <v>1438</v>
      </c>
      <c r="Q148" s="180">
        <v>2.4</v>
      </c>
      <c r="R148" s="179">
        <v>4</v>
      </c>
      <c r="S148" s="179">
        <v>16</v>
      </c>
      <c r="T148" s="179">
        <v>146</v>
      </c>
      <c r="U148" s="179">
        <v>2</v>
      </c>
      <c r="V148" s="160" t="s">
        <v>1399</v>
      </c>
      <c r="W148" s="162" t="s">
        <v>1433</v>
      </c>
      <c r="X148" s="160" t="s">
        <v>1369</v>
      </c>
      <c r="Y148" s="181" t="s">
        <v>1845</v>
      </c>
    </row>
    <row r="149" spans="1:25" s="182" customFormat="1" ht="13.5">
      <c r="A149" s="160">
        <f>COUNTA($B$4:B149)</f>
        <v>142</v>
      </c>
      <c r="B149" s="160" t="s">
        <v>1355</v>
      </c>
      <c r="C149" s="179" t="s">
        <v>1839</v>
      </c>
      <c r="D149" s="179" t="s">
        <v>1426</v>
      </c>
      <c r="E149" s="179" t="s">
        <v>1449</v>
      </c>
      <c r="F149" s="179" t="s">
        <v>1846</v>
      </c>
      <c r="G149" s="179" t="s">
        <v>1847</v>
      </c>
      <c r="H149" s="179" t="s">
        <v>1224</v>
      </c>
      <c r="I149" s="179" t="s">
        <v>1141</v>
      </c>
      <c r="J149" s="179" t="s">
        <v>1142</v>
      </c>
      <c r="K149" s="179" t="s">
        <v>1148</v>
      </c>
      <c r="L149" s="179">
        <v>6.7</v>
      </c>
      <c r="M149" s="179" t="s">
        <v>1143</v>
      </c>
      <c r="N149" s="179" t="s">
        <v>1843</v>
      </c>
      <c r="O149" s="179"/>
      <c r="P149" s="179" t="s">
        <v>1438</v>
      </c>
      <c r="Q149" s="180">
        <v>2.4</v>
      </c>
      <c r="R149" s="179">
        <v>4</v>
      </c>
      <c r="S149" s="179">
        <v>16</v>
      </c>
      <c r="T149" s="179">
        <v>146</v>
      </c>
      <c r="U149" s="179">
        <v>2</v>
      </c>
      <c r="V149" s="160" t="s">
        <v>1399</v>
      </c>
      <c r="W149" s="162" t="s">
        <v>1181</v>
      </c>
      <c r="X149" s="160" t="s">
        <v>1121</v>
      </c>
      <c r="Y149" s="181"/>
    </row>
    <row r="150" spans="1:25" s="182" customFormat="1" ht="13.5">
      <c r="A150" s="160">
        <f>COUNTA($B$4:B150)</f>
        <v>143</v>
      </c>
      <c r="B150" s="160" t="s">
        <v>1130</v>
      </c>
      <c r="C150" s="179" t="s">
        <v>1839</v>
      </c>
      <c r="D150" s="179" t="s">
        <v>1426</v>
      </c>
      <c r="E150" s="179" t="s">
        <v>1426</v>
      </c>
      <c r="F150" s="179" t="s">
        <v>1848</v>
      </c>
      <c r="G150" s="179" t="s">
        <v>1849</v>
      </c>
      <c r="H150" s="179" t="s">
        <v>1196</v>
      </c>
      <c r="I150" s="179" t="s">
        <v>1141</v>
      </c>
      <c r="J150" s="179" t="s">
        <v>1120</v>
      </c>
      <c r="K150" s="179" t="s">
        <v>1197</v>
      </c>
      <c r="L150" s="179">
        <v>6.7</v>
      </c>
      <c r="M150" s="179" t="s">
        <v>1108</v>
      </c>
      <c r="N150" s="179" t="s">
        <v>1850</v>
      </c>
      <c r="O150" s="179"/>
      <c r="P150" s="179" t="s">
        <v>1438</v>
      </c>
      <c r="Q150" s="180">
        <v>2.2000000000000002</v>
      </c>
      <c r="R150" s="179">
        <v>4</v>
      </c>
      <c r="S150" s="179">
        <v>16</v>
      </c>
      <c r="T150" s="179">
        <v>146</v>
      </c>
      <c r="U150" s="179">
        <v>2</v>
      </c>
      <c r="V150" s="160" t="s">
        <v>1149</v>
      </c>
      <c r="W150" s="162" t="s">
        <v>1181</v>
      </c>
      <c r="X150" s="160" t="s">
        <v>1369</v>
      </c>
      <c r="Y150" s="181"/>
    </row>
    <row r="151" spans="1:25" s="182" customFormat="1" ht="13.5">
      <c r="A151" s="160">
        <f>COUNTA($B$4:B151)</f>
        <v>144</v>
      </c>
      <c r="B151" s="160" t="s">
        <v>1355</v>
      </c>
      <c r="C151" s="179" t="s">
        <v>1839</v>
      </c>
      <c r="D151" s="179" t="s">
        <v>1417</v>
      </c>
      <c r="E151" s="179" t="s">
        <v>1851</v>
      </c>
      <c r="F151" s="179" t="s">
        <v>1852</v>
      </c>
      <c r="G151" s="179" t="s">
        <v>1853</v>
      </c>
      <c r="H151" s="179" t="s">
        <v>1224</v>
      </c>
      <c r="I151" s="179" t="s">
        <v>1430</v>
      </c>
      <c r="J151" s="179" t="s">
        <v>1854</v>
      </c>
      <c r="K151" s="179" t="s">
        <v>1197</v>
      </c>
      <c r="L151" s="179">
        <v>6.7</v>
      </c>
      <c r="M151" s="179" t="s">
        <v>1842</v>
      </c>
      <c r="N151" s="179" t="s">
        <v>1843</v>
      </c>
      <c r="O151" s="179"/>
      <c r="P151" s="179" t="s">
        <v>1180</v>
      </c>
      <c r="Q151" s="180">
        <v>2.2000000000000002</v>
      </c>
      <c r="R151" s="179">
        <v>4</v>
      </c>
      <c r="S151" s="179">
        <v>16</v>
      </c>
      <c r="T151" s="179">
        <v>146</v>
      </c>
      <c r="U151" s="179">
        <v>2</v>
      </c>
      <c r="V151" s="160" t="s">
        <v>1149</v>
      </c>
      <c r="W151" s="162" t="s">
        <v>1181</v>
      </c>
      <c r="X151" s="160" t="s">
        <v>1855</v>
      </c>
      <c r="Y151" s="181"/>
    </row>
    <row r="152" spans="1:25" s="170" customFormat="1">
      <c r="A152" s="160">
        <f>COUNTA($B$4:B152)</f>
        <v>145</v>
      </c>
      <c r="B152" s="169" t="s">
        <v>1130</v>
      </c>
      <c r="C152" s="179" t="s">
        <v>1839</v>
      </c>
      <c r="D152" s="169" t="s">
        <v>1720</v>
      </c>
      <c r="E152" s="169" t="s">
        <v>1856</v>
      </c>
      <c r="F152" s="169" t="s">
        <v>1857</v>
      </c>
      <c r="G152" s="169" t="s">
        <v>1858</v>
      </c>
      <c r="H152" s="169" t="s">
        <v>1492</v>
      </c>
      <c r="I152" s="169" t="s">
        <v>1479</v>
      </c>
      <c r="J152" s="169" t="s">
        <v>1854</v>
      </c>
      <c r="K152" s="169" t="s">
        <v>1197</v>
      </c>
      <c r="L152" s="169">
        <v>5.8</v>
      </c>
      <c r="M152" s="169"/>
      <c r="N152" s="169"/>
      <c r="O152" s="169"/>
      <c r="P152" s="169" t="s">
        <v>1180</v>
      </c>
      <c r="Q152" s="169">
        <v>2.4</v>
      </c>
      <c r="R152" s="169">
        <v>4</v>
      </c>
      <c r="S152" s="169">
        <v>6</v>
      </c>
      <c r="T152" s="169">
        <v>146</v>
      </c>
      <c r="U152" s="169">
        <v>2</v>
      </c>
      <c r="V152" s="160" t="s">
        <v>1149</v>
      </c>
      <c r="W152" s="166" t="s">
        <v>1859</v>
      </c>
      <c r="X152" s="169" t="s">
        <v>1200</v>
      </c>
      <c r="Y152" s="169"/>
    </row>
    <row r="153" spans="1:25" s="182" customFormat="1" ht="13.5">
      <c r="A153" s="160">
        <f>COUNTA($B$4:B153)</f>
        <v>146</v>
      </c>
      <c r="B153" s="160" t="s">
        <v>1130</v>
      </c>
      <c r="C153" s="184" t="s">
        <v>1167</v>
      </c>
      <c r="D153" s="179" t="s">
        <v>1658</v>
      </c>
      <c r="E153" s="179" t="s">
        <v>1653</v>
      </c>
      <c r="F153" s="179" t="s">
        <v>1860</v>
      </c>
      <c r="G153" s="179" t="s">
        <v>1861</v>
      </c>
      <c r="H153" s="179" t="s">
        <v>1196</v>
      </c>
      <c r="I153" s="179" t="s">
        <v>1141</v>
      </c>
      <c r="J153" s="179" t="s">
        <v>1301</v>
      </c>
      <c r="K153" s="179" t="s">
        <v>1483</v>
      </c>
      <c r="L153" s="179">
        <v>5.8</v>
      </c>
      <c r="M153" s="179" t="s">
        <v>1862</v>
      </c>
      <c r="N153" s="179"/>
      <c r="O153" s="179"/>
      <c r="P153" s="179" t="s">
        <v>1180</v>
      </c>
      <c r="Q153" s="180">
        <v>2.4</v>
      </c>
      <c r="R153" s="179">
        <v>8</v>
      </c>
      <c r="S153" s="179">
        <v>16</v>
      </c>
      <c r="T153" s="179">
        <v>146</v>
      </c>
      <c r="U153" s="179">
        <v>2</v>
      </c>
      <c r="V153" s="160" t="s">
        <v>1149</v>
      </c>
      <c r="W153" s="162" t="s">
        <v>1493</v>
      </c>
      <c r="X153" s="160" t="s">
        <v>1200</v>
      </c>
      <c r="Y153" s="181"/>
    </row>
    <row r="154" spans="1:25" s="182" customFormat="1" ht="13.5">
      <c r="A154" s="160">
        <f>COUNTA($B$4:B154)</f>
        <v>147</v>
      </c>
      <c r="B154" s="160" t="s">
        <v>1355</v>
      </c>
      <c r="C154" s="179" t="s">
        <v>1839</v>
      </c>
      <c r="D154" s="179" t="s">
        <v>1555</v>
      </c>
      <c r="E154" s="179" t="s">
        <v>1297</v>
      </c>
      <c r="F154" s="179" t="s">
        <v>1863</v>
      </c>
      <c r="G154" s="179" t="s">
        <v>1864</v>
      </c>
      <c r="H154" s="179" t="s">
        <v>1404</v>
      </c>
      <c r="I154" s="179" t="s">
        <v>1430</v>
      </c>
      <c r="J154" s="179" t="s">
        <v>1301</v>
      </c>
      <c r="K154" s="179" t="s">
        <v>1148</v>
      </c>
      <c r="L154" s="179">
        <v>6.4</v>
      </c>
      <c r="M154" s="179"/>
      <c r="N154" s="179"/>
      <c r="O154" s="179"/>
      <c r="P154" s="179" t="s">
        <v>1180</v>
      </c>
      <c r="Q154" s="180">
        <v>2.4</v>
      </c>
      <c r="R154" s="179">
        <v>4</v>
      </c>
      <c r="S154" s="179">
        <v>16</v>
      </c>
      <c r="T154" s="179">
        <v>146</v>
      </c>
      <c r="U154" s="179">
        <v>2</v>
      </c>
      <c r="V154" s="160" t="s">
        <v>1149</v>
      </c>
      <c r="W154" s="162" t="s">
        <v>1865</v>
      </c>
      <c r="X154" s="160" t="s">
        <v>1493</v>
      </c>
      <c r="Y154" s="181"/>
    </row>
    <row r="155" spans="1:25" s="182" customFormat="1" ht="13.5">
      <c r="A155" s="160">
        <f>COUNTA($B$4:B155)</f>
        <v>148</v>
      </c>
      <c r="B155" s="160" t="s">
        <v>1130</v>
      </c>
      <c r="C155" s="179" t="s">
        <v>1839</v>
      </c>
      <c r="D155" s="179" t="s">
        <v>1561</v>
      </c>
      <c r="E155" s="179" t="s">
        <v>1297</v>
      </c>
      <c r="F155" s="179" t="s">
        <v>1866</v>
      </c>
      <c r="G155" s="179" t="s">
        <v>1867</v>
      </c>
      <c r="H155" s="179" t="s">
        <v>1224</v>
      </c>
      <c r="I155" s="179" t="s">
        <v>1430</v>
      </c>
      <c r="J155" s="179" t="s">
        <v>1142</v>
      </c>
      <c r="K155" s="179" t="s">
        <v>1148</v>
      </c>
      <c r="L155" s="179">
        <v>6.4</v>
      </c>
      <c r="M155" s="179"/>
      <c r="N155" s="179"/>
      <c r="O155" s="179"/>
      <c r="P155" s="179" t="s">
        <v>1180</v>
      </c>
      <c r="Q155" s="180">
        <v>2.4</v>
      </c>
      <c r="R155" s="179">
        <v>4</v>
      </c>
      <c r="S155" s="179">
        <v>16</v>
      </c>
      <c r="T155" s="179">
        <v>146</v>
      </c>
      <c r="U155" s="179">
        <v>2</v>
      </c>
      <c r="V155" s="160" t="s">
        <v>1191</v>
      </c>
      <c r="W155" s="162" t="s">
        <v>1302</v>
      </c>
      <c r="X155" s="160" t="s">
        <v>1493</v>
      </c>
      <c r="Y155" s="181"/>
    </row>
    <row r="156" spans="1:25" s="182" customFormat="1" ht="13.5">
      <c r="A156" s="160">
        <f>COUNTA($B$4:B156)</f>
        <v>149</v>
      </c>
      <c r="B156" s="160" t="s">
        <v>1355</v>
      </c>
      <c r="C156" s="179" t="s">
        <v>1839</v>
      </c>
      <c r="D156" s="179" t="s">
        <v>1689</v>
      </c>
      <c r="E156" s="179" t="s">
        <v>1570</v>
      </c>
      <c r="F156" s="179" t="s">
        <v>1868</v>
      </c>
      <c r="G156" s="179" t="s">
        <v>1869</v>
      </c>
      <c r="H156" s="179" t="s">
        <v>1870</v>
      </c>
      <c r="I156" s="179" t="s">
        <v>1141</v>
      </c>
      <c r="J156" s="179" t="s">
        <v>1142</v>
      </c>
      <c r="K156" s="179" t="s">
        <v>1445</v>
      </c>
      <c r="L156" s="179">
        <v>6.7</v>
      </c>
      <c r="M156" s="179"/>
      <c r="N156" s="179"/>
      <c r="O156" s="179"/>
      <c r="P156" s="179" t="s">
        <v>1693</v>
      </c>
      <c r="Q156" s="180">
        <v>2.4</v>
      </c>
      <c r="R156" s="179">
        <v>6</v>
      </c>
      <c r="S156" s="179">
        <v>6</v>
      </c>
      <c r="T156" s="179">
        <v>300</v>
      </c>
      <c r="U156" s="179">
        <v>2</v>
      </c>
      <c r="V156" s="160" t="s">
        <v>1191</v>
      </c>
      <c r="W156" s="162" t="s">
        <v>1322</v>
      </c>
      <c r="X156" s="160" t="s">
        <v>1493</v>
      </c>
      <c r="Y156" s="181"/>
    </row>
    <row r="157" spans="1:25" s="182" customFormat="1" ht="13.5">
      <c r="A157" s="160">
        <f>COUNTA($B$4:B157)</f>
        <v>150</v>
      </c>
      <c r="B157" s="160" t="s">
        <v>1130</v>
      </c>
      <c r="C157" s="179" t="s">
        <v>1839</v>
      </c>
      <c r="D157" s="179" t="s">
        <v>1519</v>
      </c>
      <c r="E157" s="179" t="s">
        <v>1519</v>
      </c>
      <c r="F157" s="179" t="s">
        <v>1871</v>
      </c>
      <c r="G157" s="179" t="s">
        <v>1872</v>
      </c>
      <c r="H157" s="179" t="s">
        <v>1579</v>
      </c>
      <c r="I157" s="179" t="s">
        <v>1580</v>
      </c>
      <c r="J157" s="179" t="s">
        <v>1581</v>
      </c>
      <c r="K157" s="179" t="s">
        <v>1873</v>
      </c>
      <c r="L157" s="179">
        <v>7.1</v>
      </c>
      <c r="M157" s="179" t="s">
        <v>1811</v>
      </c>
      <c r="N157" s="179" t="s">
        <v>1875</v>
      </c>
      <c r="O157" s="179"/>
      <c r="P157" s="179" t="s">
        <v>1876</v>
      </c>
      <c r="Q157" s="180">
        <v>3.3</v>
      </c>
      <c r="R157" s="179">
        <v>4</v>
      </c>
      <c r="S157" s="179">
        <v>26</v>
      </c>
      <c r="T157" s="179">
        <v>300</v>
      </c>
      <c r="U157" s="179">
        <v>2</v>
      </c>
      <c r="V157" s="160" t="s">
        <v>1149</v>
      </c>
      <c r="W157" s="162" t="s">
        <v>1269</v>
      </c>
      <c r="X157" s="160" t="s">
        <v>1270</v>
      </c>
      <c r="Y157" s="181" t="s">
        <v>1877</v>
      </c>
    </row>
    <row r="158" spans="1:25" s="182" customFormat="1" ht="13.5">
      <c r="A158" s="160">
        <f>COUNTA($B$4:B158)</f>
        <v>151</v>
      </c>
      <c r="B158" s="160" t="s">
        <v>1130</v>
      </c>
      <c r="C158" s="179" t="s">
        <v>1839</v>
      </c>
      <c r="D158" s="179" t="s">
        <v>1271</v>
      </c>
      <c r="E158" s="179" t="s">
        <v>1271</v>
      </c>
      <c r="F158" s="179" t="s">
        <v>1878</v>
      </c>
      <c r="G158" s="179" t="s">
        <v>1879</v>
      </c>
      <c r="H158" s="179" t="s">
        <v>1579</v>
      </c>
      <c r="I158" s="179" t="s">
        <v>1580</v>
      </c>
      <c r="J158" s="179" t="s">
        <v>1237</v>
      </c>
      <c r="K158" s="179" t="s">
        <v>1254</v>
      </c>
      <c r="L158" s="179">
        <v>7.1</v>
      </c>
      <c r="M158" s="179" t="s">
        <v>1811</v>
      </c>
      <c r="N158" s="179" t="s">
        <v>1874</v>
      </c>
      <c r="O158" s="179"/>
      <c r="P158" s="179" t="s">
        <v>1241</v>
      </c>
      <c r="Q158" s="180">
        <v>3.3</v>
      </c>
      <c r="R158" s="179">
        <v>4</v>
      </c>
      <c r="S158" s="179">
        <v>26</v>
      </c>
      <c r="T158" s="179">
        <v>300</v>
      </c>
      <c r="U158" s="179">
        <v>2</v>
      </c>
      <c r="V158" s="160" t="s">
        <v>1149</v>
      </c>
      <c r="W158" s="162" t="s">
        <v>1269</v>
      </c>
      <c r="X158" s="160" t="s">
        <v>1270</v>
      </c>
      <c r="Y158" s="181"/>
    </row>
    <row r="159" spans="1:25" s="182" customFormat="1" ht="13.5">
      <c r="A159" s="160">
        <f>COUNTA($B$4:B159)</f>
        <v>152</v>
      </c>
      <c r="B159" s="160" t="s">
        <v>1130</v>
      </c>
      <c r="C159" s="179" t="s">
        <v>1839</v>
      </c>
      <c r="D159" s="179" t="s">
        <v>1271</v>
      </c>
      <c r="E159" s="179" t="s">
        <v>1271</v>
      </c>
      <c r="F159" s="179" t="s">
        <v>1880</v>
      </c>
      <c r="G159" s="179" t="s">
        <v>1881</v>
      </c>
      <c r="H159" s="179" t="s">
        <v>1247</v>
      </c>
      <c r="I159" s="179" t="s">
        <v>1248</v>
      </c>
      <c r="J159" s="179" t="s">
        <v>1581</v>
      </c>
      <c r="K159" s="179" t="s">
        <v>1254</v>
      </c>
      <c r="L159" s="179">
        <v>7.1</v>
      </c>
      <c r="M159" s="179" t="s">
        <v>1882</v>
      </c>
      <c r="N159" s="179" t="s">
        <v>1875</v>
      </c>
      <c r="O159" s="179"/>
      <c r="P159" s="179" t="s">
        <v>1241</v>
      </c>
      <c r="Q159" s="180">
        <v>3.3</v>
      </c>
      <c r="R159" s="179">
        <v>2</v>
      </c>
      <c r="S159" s="179">
        <v>20</v>
      </c>
      <c r="T159" s="179">
        <v>300</v>
      </c>
      <c r="U159" s="179">
        <v>2</v>
      </c>
      <c r="V159" s="160" t="s">
        <v>1191</v>
      </c>
      <c r="W159" s="162" t="s">
        <v>1269</v>
      </c>
      <c r="X159" s="160" t="s">
        <v>1270</v>
      </c>
      <c r="Y159" s="181"/>
    </row>
    <row r="160" spans="1:25" s="182" customFormat="1" ht="13.5">
      <c r="A160" s="160">
        <f>COUNTA($B$4:B160)</f>
        <v>153</v>
      </c>
      <c r="B160" s="160" t="s">
        <v>1355</v>
      </c>
      <c r="C160" s="179" t="s">
        <v>1839</v>
      </c>
      <c r="D160" s="179" t="s">
        <v>1271</v>
      </c>
      <c r="E160" s="179" t="s">
        <v>1271</v>
      </c>
      <c r="F160" s="179" t="s">
        <v>1883</v>
      </c>
      <c r="G160" s="179" t="s">
        <v>1884</v>
      </c>
      <c r="H160" s="179" t="s">
        <v>1247</v>
      </c>
      <c r="I160" s="179" t="s">
        <v>1580</v>
      </c>
      <c r="J160" s="179" t="s">
        <v>1237</v>
      </c>
      <c r="K160" s="179" t="s">
        <v>1873</v>
      </c>
      <c r="L160" s="179">
        <v>7.1</v>
      </c>
      <c r="M160" s="179" t="s">
        <v>1882</v>
      </c>
      <c r="N160" s="179" t="s">
        <v>1875</v>
      </c>
      <c r="O160" s="179"/>
      <c r="P160" s="179" t="s">
        <v>1241</v>
      </c>
      <c r="Q160" s="180">
        <v>3.3</v>
      </c>
      <c r="R160" s="179">
        <v>2</v>
      </c>
      <c r="S160" s="179">
        <v>20</v>
      </c>
      <c r="T160" s="179">
        <v>300</v>
      </c>
      <c r="U160" s="179">
        <v>2</v>
      </c>
      <c r="V160" s="160" t="s">
        <v>1191</v>
      </c>
      <c r="W160" s="162" t="s">
        <v>1269</v>
      </c>
      <c r="X160" s="160" t="s">
        <v>1527</v>
      </c>
      <c r="Y160" s="181"/>
    </row>
    <row r="161" spans="1:25" s="182" customFormat="1" ht="13.5">
      <c r="A161" s="160">
        <f>COUNTA($B$4:B161)</f>
        <v>154</v>
      </c>
      <c r="B161" s="160" t="s">
        <v>1355</v>
      </c>
      <c r="C161" s="179" t="s">
        <v>1839</v>
      </c>
      <c r="D161" s="179" t="s">
        <v>1250</v>
      </c>
      <c r="E161" s="179" t="s">
        <v>1250</v>
      </c>
      <c r="F161" s="160" t="s">
        <v>1885</v>
      </c>
      <c r="G161" s="160" t="s">
        <v>1886</v>
      </c>
      <c r="H161" s="179" t="s">
        <v>1247</v>
      </c>
      <c r="I161" s="179" t="s">
        <v>1248</v>
      </c>
      <c r="J161" s="179" t="s">
        <v>1887</v>
      </c>
      <c r="K161" s="179" t="s">
        <v>1254</v>
      </c>
      <c r="L161" s="179">
        <v>6.1</v>
      </c>
      <c r="M161" s="179" t="s">
        <v>1683</v>
      </c>
      <c r="N161" s="179" t="s">
        <v>1874</v>
      </c>
      <c r="O161" s="179"/>
      <c r="P161" s="179" t="s">
        <v>1241</v>
      </c>
      <c r="Q161" s="180">
        <v>3.3</v>
      </c>
      <c r="R161" s="179">
        <v>4</v>
      </c>
      <c r="S161" s="179">
        <v>32</v>
      </c>
      <c r="T161" s="179">
        <v>300</v>
      </c>
      <c r="U161" s="179">
        <v>2</v>
      </c>
      <c r="V161" s="160" t="s">
        <v>1191</v>
      </c>
      <c r="W161" s="162" t="s">
        <v>1754</v>
      </c>
      <c r="X161" s="160" t="s">
        <v>1593</v>
      </c>
      <c r="Y161" s="181" t="s">
        <v>1888</v>
      </c>
    </row>
    <row r="162" spans="1:25" s="182" customFormat="1" ht="13.5">
      <c r="A162" s="160">
        <f>COUNTA($B$4:B162)</f>
        <v>155</v>
      </c>
      <c r="B162" s="160" t="s">
        <v>1130</v>
      </c>
      <c r="C162" s="179" t="s">
        <v>1839</v>
      </c>
      <c r="D162" s="179" t="s">
        <v>1588</v>
      </c>
      <c r="E162" s="179" t="s">
        <v>1250</v>
      </c>
      <c r="F162" s="160" t="s">
        <v>1889</v>
      </c>
      <c r="G162" s="160" t="s">
        <v>1890</v>
      </c>
      <c r="H162" s="179" t="s">
        <v>1247</v>
      </c>
      <c r="I162" s="179" t="s">
        <v>1248</v>
      </c>
      <c r="J162" s="179" t="s">
        <v>1237</v>
      </c>
      <c r="K162" s="179" t="s">
        <v>1254</v>
      </c>
      <c r="L162" s="179">
        <v>6.1</v>
      </c>
      <c r="M162" s="179" t="s">
        <v>1891</v>
      </c>
      <c r="N162" s="179" t="s">
        <v>1875</v>
      </c>
      <c r="O162" s="179"/>
      <c r="P162" s="179" t="s">
        <v>1241</v>
      </c>
      <c r="Q162" s="180">
        <v>3.3</v>
      </c>
      <c r="R162" s="179">
        <v>4</v>
      </c>
      <c r="S162" s="179">
        <v>32</v>
      </c>
      <c r="T162" s="179">
        <v>300</v>
      </c>
      <c r="U162" s="179">
        <v>2</v>
      </c>
      <c r="V162" s="160" t="s">
        <v>1149</v>
      </c>
      <c r="W162" s="162" t="s">
        <v>1754</v>
      </c>
      <c r="X162" s="160" t="s">
        <v>1755</v>
      </c>
      <c r="Y162" s="181" t="s">
        <v>1888</v>
      </c>
    </row>
    <row r="163" spans="1:25" s="189" customFormat="1" ht="13.5">
      <c r="A163" s="160">
        <f>COUNTA($B$4:B163)</f>
        <v>156</v>
      </c>
      <c r="B163" s="169" t="s">
        <v>1130</v>
      </c>
      <c r="C163" s="169" t="s">
        <v>1892</v>
      </c>
      <c r="D163" s="169" t="s">
        <v>1893</v>
      </c>
      <c r="E163" s="169" t="s">
        <v>1893</v>
      </c>
      <c r="F163" s="169" t="s">
        <v>1894</v>
      </c>
      <c r="G163" s="169" t="s">
        <v>1895</v>
      </c>
      <c r="H163" s="169" t="s">
        <v>1896</v>
      </c>
      <c r="I163" s="169" t="s">
        <v>1141</v>
      </c>
      <c r="J163" s="169" t="s">
        <v>1301</v>
      </c>
      <c r="K163" s="169" t="s">
        <v>1897</v>
      </c>
      <c r="L163" s="169" t="s">
        <v>1897</v>
      </c>
      <c r="M163" s="169"/>
      <c r="N163" s="169"/>
      <c r="O163" s="169"/>
      <c r="P163" s="169" t="s">
        <v>1611</v>
      </c>
      <c r="Q163" s="188">
        <v>2.4</v>
      </c>
      <c r="R163" s="169">
        <v>4</v>
      </c>
      <c r="S163" s="169">
        <v>32</v>
      </c>
      <c r="T163" s="169">
        <v>300</v>
      </c>
      <c r="U163" s="169">
        <v>2</v>
      </c>
      <c r="V163" s="164" t="s">
        <v>1149</v>
      </c>
      <c r="W163" s="183"/>
      <c r="X163" s="169"/>
      <c r="Y163" s="183" t="s">
        <v>1898</v>
      </c>
    </row>
    <row r="164" spans="1:25" s="178" customFormat="1" ht="13.5" hidden="1" customHeight="1">
      <c r="A164" s="173">
        <f>COUNTA($B$4:B164)</f>
        <v>157</v>
      </c>
      <c r="B164" s="173" t="s">
        <v>1130</v>
      </c>
      <c r="C164" s="174" t="s">
        <v>1892</v>
      </c>
      <c r="D164" s="174" t="s">
        <v>1899</v>
      </c>
      <c r="E164" s="174" t="s">
        <v>1900</v>
      </c>
      <c r="F164" s="174" t="s">
        <v>1200</v>
      </c>
      <c r="G164" s="174"/>
      <c r="H164" s="174" t="s">
        <v>1165</v>
      </c>
      <c r="I164" s="174" t="s">
        <v>1141</v>
      </c>
      <c r="J164" s="174" t="s">
        <v>1142</v>
      </c>
      <c r="K164" s="174" t="s">
        <v>1197</v>
      </c>
      <c r="L164" s="174">
        <v>6.3</v>
      </c>
      <c r="M164" s="174"/>
      <c r="N164" s="174"/>
      <c r="O164" s="174"/>
      <c r="P164" s="174" t="s">
        <v>1166</v>
      </c>
      <c r="Q164" s="196">
        <v>2.5299999999999998</v>
      </c>
      <c r="R164" s="174">
        <v>4</v>
      </c>
      <c r="S164" s="174">
        <v>6</v>
      </c>
      <c r="T164" s="174">
        <v>146</v>
      </c>
      <c r="U164" s="174">
        <v>2</v>
      </c>
      <c r="V164" s="174" t="s">
        <v>1312</v>
      </c>
      <c r="W164" s="177"/>
      <c r="X164" s="174"/>
      <c r="Y164" s="177"/>
    </row>
    <row r="165" spans="1:25" s="186" customFormat="1" ht="13.5" hidden="1" customHeight="1">
      <c r="A165" s="173">
        <f>COUNTA($B$4:B165)</f>
        <v>158</v>
      </c>
      <c r="B165" s="173" t="s">
        <v>1355</v>
      </c>
      <c r="C165" s="173" t="s">
        <v>1892</v>
      </c>
      <c r="D165" s="173" t="s">
        <v>1901</v>
      </c>
      <c r="E165" s="173" t="s">
        <v>1902</v>
      </c>
      <c r="F165" s="174" t="s">
        <v>1200</v>
      </c>
      <c r="G165" s="174"/>
      <c r="H165" s="173" t="s">
        <v>1224</v>
      </c>
      <c r="I165" s="173" t="s">
        <v>1141</v>
      </c>
      <c r="J165" s="173" t="s">
        <v>1142</v>
      </c>
      <c r="K165" s="173" t="s">
        <v>1197</v>
      </c>
      <c r="L165" s="173">
        <v>6.5</v>
      </c>
      <c r="M165" s="173"/>
      <c r="N165" s="173"/>
      <c r="O165" s="173"/>
      <c r="P165" s="174" t="s">
        <v>1180</v>
      </c>
      <c r="Q165" s="185">
        <v>2.4</v>
      </c>
      <c r="R165" s="173">
        <v>4</v>
      </c>
      <c r="S165" s="173">
        <v>6</v>
      </c>
      <c r="T165" s="173">
        <v>146</v>
      </c>
      <c r="U165" s="173">
        <v>2</v>
      </c>
      <c r="V165" s="174" t="s">
        <v>1903</v>
      </c>
      <c r="W165" s="177"/>
      <c r="X165" s="174"/>
      <c r="Y165" s="177"/>
    </row>
    <row r="166" spans="1:25" s="186" customFormat="1" ht="13.5" hidden="1" customHeight="1">
      <c r="A166" s="173">
        <f>COUNTA($B$4:B166)</f>
        <v>159</v>
      </c>
      <c r="B166" s="173" t="s">
        <v>1130</v>
      </c>
      <c r="C166" s="174" t="s">
        <v>1892</v>
      </c>
      <c r="D166" s="173" t="s">
        <v>1904</v>
      </c>
      <c r="E166" s="173" t="s">
        <v>1905</v>
      </c>
      <c r="F166" s="174" t="s">
        <v>1493</v>
      </c>
      <c r="G166" s="174"/>
      <c r="H166" s="173" t="s">
        <v>1692</v>
      </c>
      <c r="I166" s="173" t="s">
        <v>1141</v>
      </c>
      <c r="J166" s="173" t="s">
        <v>1142</v>
      </c>
      <c r="K166" s="173" t="s">
        <v>1197</v>
      </c>
      <c r="L166" s="173">
        <v>6.7</v>
      </c>
      <c r="M166" s="173"/>
      <c r="N166" s="173"/>
      <c r="O166" s="173"/>
      <c r="P166" s="173" t="s">
        <v>1693</v>
      </c>
      <c r="Q166" s="185">
        <v>2.4</v>
      </c>
      <c r="R166" s="173">
        <v>6</v>
      </c>
      <c r="S166" s="173">
        <v>6</v>
      </c>
      <c r="T166" s="173">
        <v>300</v>
      </c>
      <c r="U166" s="173">
        <v>2</v>
      </c>
      <c r="V166" s="174" t="s">
        <v>1312</v>
      </c>
      <c r="W166" s="177"/>
      <c r="X166" s="174"/>
      <c r="Y166" s="177"/>
    </row>
    <row r="167" spans="1:25" s="186" customFormat="1" ht="13.5" hidden="1" customHeight="1">
      <c r="A167" s="173">
        <f>COUNTA($B$4:B167)</f>
        <v>160</v>
      </c>
      <c r="B167" s="173" t="s">
        <v>1130</v>
      </c>
      <c r="C167" s="173" t="s">
        <v>1906</v>
      </c>
      <c r="D167" s="173" t="s">
        <v>1907</v>
      </c>
      <c r="E167" s="173" t="s">
        <v>1908</v>
      </c>
      <c r="F167" s="173" t="s">
        <v>1200</v>
      </c>
      <c r="G167" s="173"/>
      <c r="H167" s="173" t="s">
        <v>1909</v>
      </c>
      <c r="I167" s="173" t="s">
        <v>1141</v>
      </c>
      <c r="J167" s="173" t="s">
        <v>1142</v>
      </c>
      <c r="K167" s="173" t="s">
        <v>1148</v>
      </c>
      <c r="L167" s="173">
        <v>7.3</v>
      </c>
      <c r="M167" s="173"/>
      <c r="N167" s="173"/>
      <c r="O167" s="173"/>
      <c r="P167" s="173" t="s">
        <v>1910</v>
      </c>
      <c r="Q167" s="185">
        <v>1.7</v>
      </c>
      <c r="R167" s="173">
        <v>8</v>
      </c>
      <c r="S167" s="173">
        <v>32</v>
      </c>
      <c r="T167" s="173">
        <v>300</v>
      </c>
      <c r="U167" s="173">
        <v>2</v>
      </c>
      <c r="V167" s="174" t="s">
        <v>1312</v>
      </c>
      <c r="W167" s="177"/>
      <c r="X167" s="174"/>
      <c r="Y167" s="177"/>
    </row>
    <row r="168" spans="1:25" s="186" customFormat="1" ht="13.5" hidden="1" customHeight="1">
      <c r="A168" s="173">
        <f>COUNTA($B$4:B168)</f>
        <v>161</v>
      </c>
      <c r="B168" s="173" t="s">
        <v>1130</v>
      </c>
      <c r="C168" s="174" t="s">
        <v>1906</v>
      </c>
      <c r="D168" s="173" t="s">
        <v>1907</v>
      </c>
      <c r="E168" s="173" t="s">
        <v>1911</v>
      </c>
      <c r="F168" s="173" t="s">
        <v>1200</v>
      </c>
      <c r="G168" s="173"/>
      <c r="H168" s="173" t="s">
        <v>1909</v>
      </c>
      <c r="I168" s="173" t="s">
        <v>1141</v>
      </c>
      <c r="J168" s="173" t="s">
        <v>1142</v>
      </c>
      <c r="K168" s="173" t="s">
        <v>1197</v>
      </c>
      <c r="L168" s="173">
        <v>7.3</v>
      </c>
      <c r="M168" s="173"/>
      <c r="N168" s="173"/>
      <c r="O168" s="173"/>
      <c r="P168" s="173" t="s">
        <v>1910</v>
      </c>
      <c r="Q168" s="185">
        <v>1.7</v>
      </c>
      <c r="R168" s="173">
        <v>8</v>
      </c>
      <c r="S168" s="173">
        <v>16</v>
      </c>
      <c r="T168" s="173">
        <v>300</v>
      </c>
      <c r="U168" s="173">
        <v>2</v>
      </c>
      <c r="V168" s="174" t="s">
        <v>1598</v>
      </c>
      <c r="W168" s="177"/>
      <c r="X168" s="174"/>
      <c r="Y168" s="177"/>
    </row>
    <row r="169" spans="1:25" s="186" customFormat="1" ht="13.5" hidden="1" customHeight="1">
      <c r="A169" s="173">
        <f>COUNTA($B$4:B169)</f>
        <v>162</v>
      </c>
      <c r="B169" s="173" t="s">
        <v>1130</v>
      </c>
      <c r="C169" s="174" t="s">
        <v>1906</v>
      </c>
      <c r="D169" s="173" t="s">
        <v>1907</v>
      </c>
      <c r="E169" s="173" t="s">
        <v>1911</v>
      </c>
      <c r="F169" s="173" t="s">
        <v>1493</v>
      </c>
      <c r="G169" s="173"/>
      <c r="H169" s="173" t="s">
        <v>1909</v>
      </c>
      <c r="I169" s="173" t="s">
        <v>1412</v>
      </c>
      <c r="J169" s="173" t="s">
        <v>1142</v>
      </c>
      <c r="K169" s="173" t="s">
        <v>1197</v>
      </c>
      <c r="L169" s="173">
        <v>7.3</v>
      </c>
      <c r="M169" s="173"/>
      <c r="N169" s="173"/>
      <c r="O169" s="173"/>
      <c r="P169" s="173" t="s">
        <v>1912</v>
      </c>
      <c r="Q169" s="185">
        <v>1.7</v>
      </c>
      <c r="R169" s="173">
        <v>8</v>
      </c>
      <c r="S169" s="173">
        <v>16</v>
      </c>
      <c r="T169" s="173">
        <v>300</v>
      </c>
      <c r="U169" s="173">
        <v>2</v>
      </c>
      <c r="V169" s="174" t="s">
        <v>1312</v>
      </c>
      <c r="W169" s="177"/>
      <c r="X169" s="174"/>
      <c r="Y169" s="177"/>
    </row>
    <row r="170" spans="1:25" s="186" customFormat="1" ht="13.5" hidden="1" customHeight="1">
      <c r="A170" s="173">
        <f>COUNTA($B$4:B170)</f>
        <v>163</v>
      </c>
      <c r="B170" s="173" t="s">
        <v>1355</v>
      </c>
      <c r="C170" s="173" t="s">
        <v>1906</v>
      </c>
      <c r="D170" s="173" t="s">
        <v>1913</v>
      </c>
      <c r="E170" s="173" t="s">
        <v>1913</v>
      </c>
      <c r="F170" s="173" t="s">
        <v>1200</v>
      </c>
      <c r="G170" s="173"/>
      <c r="H170" s="173" t="s">
        <v>1196</v>
      </c>
      <c r="I170" s="173" t="s">
        <v>1430</v>
      </c>
      <c r="J170" s="173" t="s">
        <v>1200</v>
      </c>
      <c r="K170" s="173" t="s">
        <v>1493</v>
      </c>
      <c r="L170" s="173" t="s">
        <v>1200</v>
      </c>
      <c r="M170" s="173"/>
      <c r="N170" s="173"/>
      <c r="O170" s="173"/>
      <c r="P170" s="173" t="s">
        <v>1914</v>
      </c>
      <c r="Q170" s="185">
        <v>2.4</v>
      </c>
      <c r="R170" s="173">
        <v>4</v>
      </c>
      <c r="S170" s="173">
        <v>32</v>
      </c>
      <c r="T170" s="173">
        <v>146</v>
      </c>
      <c r="U170" s="173">
        <v>4</v>
      </c>
      <c r="V170" s="174" t="s">
        <v>1602</v>
      </c>
      <c r="W170" s="177"/>
      <c r="X170" s="174"/>
      <c r="Y170" s="177"/>
    </row>
    <row r="171" spans="1:25" s="186" customFormat="1" ht="13.5" hidden="1" customHeight="1">
      <c r="A171" s="173">
        <f>COUNTA($B$4:B171)</f>
        <v>164</v>
      </c>
      <c r="B171" s="173" t="s">
        <v>1355</v>
      </c>
      <c r="C171" s="173" t="s">
        <v>1906</v>
      </c>
      <c r="D171" s="173" t="s">
        <v>1913</v>
      </c>
      <c r="E171" s="173" t="s">
        <v>1915</v>
      </c>
      <c r="F171" s="173" t="s">
        <v>1200</v>
      </c>
      <c r="G171" s="173"/>
      <c r="H171" s="173" t="s">
        <v>1568</v>
      </c>
      <c r="I171" s="173" t="s">
        <v>1141</v>
      </c>
      <c r="J171" s="173" t="s">
        <v>1200</v>
      </c>
      <c r="K171" s="173" t="s">
        <v>1200</v>
      </c>
      <c r="L171" s="173" t="s">
        <v>1200</v>
      </c>
      <c r="M171" s="173"/>
      <c r="N171" s="173"/>
      <c r="O171" s="173"/>
      <c r="P171" s="173" t="s">
        <v>1916</v>
      </c>
      <c r="Q171" s="185">
        <v>2.4</v>
      </c>
      <c r="R171" s="173">
        <v>4</v>
      </c>
      <c r="S171" s="173">
        <v>32</v>
      </c>
      <c r="T171" s="173">
        <v>146</v>
      </c>
      <c r="U171" s="173">
        <v>2</v>
      </c>
      <c r="V171" s="174" t="s">
        <v>1602</v>
      </c>
      <c r="W171" s="177"/>
      <c r="X171" s="174"/>
      <c r="Y171" s="177"/>
    </row>
    <row r="172" spans="1:25" s="186" customFormat="1" ht="13.5" hidden="1" customHeight="1">
      <c r="A172" s="173">
        <f>COUNTA($B$4:B172)</f>
        <v>165</v>
      </c>
      <c r="B172" s="173" t="s">
        <v>1130</v>
      </c>
      <c r="C172" s="173" t="s">
        <v>1906</v>
      </c>
      <c r="D172" s="173" t="s">
        <v>1913</v>
      </c>
      <c r="E172" s="173" t="s">
        <v>1913</v>
      </c>
      <c r="F172" s="173" t="s">
        <v>1200</v>
      </c>
      <c r="G172" s="173"/>
      <c r="H172" s="173" t="s">
        <v>1917</v>
      </c>
      <c r="I172" s="173" t="s">
        <v>1493</v>
      </c>
      <c r="J172" s="173" t="s">
        <v>1200</v>
      </c>
      <c r="K172" s="173" t="s">
        <v>1200</v>
      </c>
      <c r="L172" s="173" t="s">
        <v>1200</v>
      </c>
      <c r="M172" s="173"/>
      <c r="N172" s="173"/>
      <c r="O172" s="173"/>
      <c r="P172" s="173" t="s">
        <v>1918</v>
      </c>
      <c r="Q172" s="185" t="s">
        <v>1919</v>
      </c>
      <c r="R172" s="173">
        <v>4</v>
      </c>
      <c r="S172" s="173">
        <v>96</v>
      </c>
      <c r="T172" s="173">
        <v>1024</v>
      </c>
      <c r="U172" s="173">
        <v>2</v>
      </c>
      <c r="V172" s="174" t="s">
        <v>1312</v>
      </c>
      <c r="W172" s="177"/>
      <c r="X172" s="174"/>
      <c r="Y172" s="177"/>
    </row>
    <row r="173" spans="1:25" s="186" customFormat="1" ht="13.5" hidden="1" customHeight="1">
      <c r="A173" s="173">
        <f>COUNTA($B$4:B173)</f>
        <v>166</v>
      </c>
      <c r="B173" s="173" t="s">
        <v>1130</v>
      </c>
      <c r="C173" s="173" t="s">
        <v>1906</v>
      </c>
      <c r="D173" s="173" t="s">
        <v>1913</v>
      </c>
      <c r="E173" s="173" t="s">
        <v>1913</v>
      </c>
      <c r="F173" s="173" t="s">
        <v>1200</v>
      </c>
      <c r="G173" s="173"/>
      <c r="H173" s="173" t="s">
        <v>1917</v>
      </c>
      <c r="I173" s="173" t="s">
        <v>1386</v>
      </c>
      <c r="J173" s="173" t="s">
        <v>1200</v>
      </c>
      <c r="K173" s="173" t="s">
        <v>1200</v>
      </c>
      <c r="L173" s="173" t="s">
        <v>1200</v>
      </c>
      <c r="M173" s="173"/>
      <c r="N173" s="173"/>
      <c r="O173" s="173"/>
      <c r="P173" s="173" t="s">
        <v>1918</v>
      </c>
      <c r="Q173" s="185" t="s">
        <v>1919</v>
      </c>
      <c r="R173" s="173">
        <v>4</v>
      </c>
      <c r="S173" s="173">
        <v>96</v>
      </c>
      <c r="T173" s="173">
        <v>1024</v>
      </c>
      <c r="U173" s="173">
        <v>2</v>
      </c>
      <c r="V173" s="174" t="s">
        <v>1312</v>
      </c>
      <c r="W173" s="177"/>
      <c r="X173" s="174"/>
      <c r="Y173" s="177"/>
    </row>
    <row r="174" spans="1:25" s="186" customFormat="1" ht="13.5" hidden="1" customHeight="1">
      <c r="A174" s="173">
        <f>COUNTA($B$4:B174)</f>
        <v>167</v>
      </c>
      <c r="B174" s="173" t="s">
        <v>1355</v>
      </c>
      <c r="C174" s="173" t="s">
        <v>1906</v>
      </c>
      <c r="D174" s="173" t="s">
        <v>1913</v>
      </c>
      <c r="E174" s="173" t="s">
        <v>1913</v>
      </c>
      <c r="F174" s="173" t="s">
        <v>1200</v>
      </c>
      <c r="G174" s="173"/>
      <c r="H174" s="173" t="s">
        <v>1920</v>
      </c>
      <c r="I174" s="173" t="s">
        <v>1493</v>
      </c>
      <c r="J174" s="173" t="s">
        <v>1200</v>
      </c>
      <c r="K174" s="173" t="s">
        <v>1200</v>
      </c>
      <c r="L174" s="173" t="s">
        <v>1200</v>
      </c>
      <c r="M174" s="173"/>
      <c r="N174" s="173"/>
      <c r="O174" s="173"/>
      <c r="P174" s="173" t="s">
        <v>1918</v>
      </c>
      <c r="Q174" s="185" t="s">
        <v>1919</v>
      </c>
      <c r="R174" s="173">
        <v>4</v>
      </c>
      <c r="S174" s="173">
        <v>96</v>
      </c>
      <c r="T174" s="173">
        <v>1024</v>
      </c>
      <c r="U174" s="173">
        <v>2</v>
      </c>
      <c r="V174" s="174" t="s">
        <v>1312</v>
      </c>
      <c r="W174" s="177"/>
      <c r="X174" s="174"/>
      <c r="Y174" s="177"/>
    </row>
    <row r="175" spans="1:25" s="186" customFormat="1" ht="13.5" hidden="1" customHeight="1">
      <c r="A175" s="173">
        <f>COUNTA($B$4:B175)</f>
        <v>168</v>
      </c>
      <c r="B175" s="173" t="s">
        <v>1474</v>
      </c>
      <c r="C175" s="173" t="s">
        <v>1906</v>
      </c>
      <c r="D175" s="173" t="s">
        <v>1913</v>
      </c>
      <c r="E175" s="173" t="s">
        <v>1913</v>
      </c>
      <c r="F175" s="173" t="s">
        <v>1200</v>
      </c>
      <c r="G175" s="173"/>
      <c r="H175" s="173" t="s">
        <v>1921</v>
      </c>
      <c r="I175" s="173" t="s">
        <v>1200</v>
      </c>
      <c r="J175" s="173" t="s">
        <v>1200</v>
      </c>
      <c r="K175" s="173" t="s">
        <v>1200</v>
      </c>
      <c r="L175" s="173" t="s">
        <v>1499</v>
      </c>
      <c r="M175" s="173"/>
      <c r="N175" s="173"/>
      <c r="O175" s="173"/>
      <c r="P175" s="173" t="s">
        <v>1918</v>
      </c>
      <c r="Q175" s="185" t="s">
        <v>1919</v>
      </c>
      <c r="R175" s="173">
        <v>4</v>
      </c>
      <c r="S175" s="173">
        <v>96</v>
      </c>
      <c r="T175" s="173">
        <v>1024</v>
      </c>
      <c r="U175" s="173">
        <v>2</v>
      </c>
      <c r="V175" s="174" t="s">
        <v>1312</v>
      </c>
      <c r="W175" s="177"/>
      <c r="X175" s="174"/>
      <c r="Y175" s="177"/>
    </row>
    <row r="176" spans="1:25" s="178" customFormat="1" ht="13.5" hidden="1" customHeight="1">
      <c r="A176" s="174">
        <f>COUNTA($B$4:B176)</f>
        <v>169</v>
      </c>
      <c r="B176" s="174" t="s">
        <v>1130</v>
      </c>
      <c r="C176" s="174" t="s">
        <v>1906</v>
      </c>
      <c r="D176" s="174" t="s">
        <v>1922</v>
      </c>
      <c r="E176" s="174" t="s">
        <v>1922</v>
      </c>
      <c r="F176" s="174" t="s">
        <v>1499</v>
      </c>
      <c r="G176" s="174"/>
      <c r="H176" s="174" t="s">
        <v>1196</v>
      </c>
      <c r="I176" s="174" t="s">
        <v>1141</v>
      </c>
      <c r="J176" s="174" t="s">
        <v>1120</v>
      </c>
      <c r="K176" s="174" t="s">
        <v>1148</v>
      </c>
      <c r="L176" s="174">
        <v>6.9</v>
      </c>
      <c r="M176" s="174"/>
      <c r="N176" s="174"/>
      <c r="O176" s="174"/>
      <c r="P176" s="174" t="s">
        <v>1923</v>
      </c>
      <c r="Q176" s="196">
        <v>2.27</v>
      </c>
      <c r="R176" s="174">
        <v>8</v>
      </c>
      <c r="S176" s="174">
        <v>16</v>
      </c>
      <c r="T176" s="174">
        <v>600</v>
      </c>
      <c r="U176" s="174">
        <v>2</v>
      </c>
      <c r="V176" s="174" t="s">
        <v>1312</v>
      </c>
      <c r="W176" s="177"/>
      <c r="X176" s="174"/>
      <c r="Y176" s="177"/>
    </row>
    <row r="177" spans="1:25" s="178" customFormat="1" ht="13.5" hidden="1" customHeight="1">
      <c r="A177" s="174">
        <f>COUNTA($B$4:B177)</f>
        <v>170</v>
      </c>
      <c r="B177" s="174" t="s">
        <v>1130</v>
      </c>
      <c r="C177" s="174" t="s">
        <v>1906</v>
      </c>
      <c r="D177" s="174" t="s">
        <v>1922</v>
      </c>
      <c r="E177" s="174" t="s">
        <v>1924</v>
      </c>
      <c r="F177" s="174" t="s">
        <v>1493</v>
      </c>
      <c r="G177" s="174"/>
      <c r="H177" s="174" t="s">
        <v>1196</v>
      </c>
      <c r="I177" s="174" t="s">
        <v>1141</v>
      </c>
      <c r="J177" s="174" t="s">
        <v>1142</v>
      </c>
      <c r="K177" s="174" t="s">
        <v>1445</v>
      </c>
      <c r="L177" s="174">
        <v>6.9</v>
      </c>
      <c r="M177" s="174"/>
      <c r="N177" s="174"/>
      <c r="O177" s="174"/>
      <c r="P177" s="174" t="s">
        <v>1923</v>
      </c>
      <c r="Q177" s="196">
        <v>2.27</v>
      </c>
      <c r="R177" s="174">
        <v>8</v>
      </c>
      <c r="S177" s="174">
        <v>16</v>
      </c>
      <c r="T177" s="174">
        <v>600</v>
      </c>
      <c r="U177" s="174">
        <v>2</v>
      </c>
      <c r="V177" s="174" t="s">
        <v>1903</v>
      </c>
      <c r="W177" s="177"/>
      <c r="X177" s="174"/>
      <c r="Y177" s="177"/>
    </row>
    <row r="178" spans="1:25" s="178" customFormat="1" ht="13.5" hidden="1" customHeight="1">
      <c r="A178" s="174">
        <f>COUNTA($B$4:B178)</f>
        <v>171</v>
      </c>
      <c r="B178" s="174" t="s">
        <v>1130</v>
      </c>
      <c r="C178" s="174" t="s">
        <v>1906</v>
      </c>
      <c r="D178" s="174" t="s">
        <v>1925</v>
      </c>
      <c r="E178" s="174" t="s">
        <v>1926</v>
      </c>
      <c r="F178" s="174" t="s">
        <v>1200</v>
      </c>
      <c r="G178" s="174"/>
      <c r="H178" s="174" t="s">
        <v>1927</v>
      </c>
      <c r="I178" s="174" t="s">
        <v>1928</v>
      </c>
      <c r="J178" s="174" t="s">
        <v>1929</v>
      </c>
      <c r="K178" s="174" t="s">
        <v>1930</v>
      </c>
      <c r="L178" s="174" t="s">
        <v>1200</v>
      </c>
      <c r="M178" s="174"/>
      <c r="N178" s="174"/>
      <c r="O178" s="174"/>
      <c r="P178" s="174" t="s">
        <v>1931</v>
      </c>
      <c r="Q178" s="175">
        <v>3.3</v>
      </c>
      <c r="R178" s="174">
        <v>4</v>
      </c>
      <c r="S178" s="174">
        <v>4</v>
      </c>
      <c r="T178" s="174">
        <v>1024</v>
      </c>
      <c r="U178" s="174">
        <v>2</v>
      </c>
      <c r="V178" s="174" t="s">
        <v>1903</v>
      </c>
      <c r="W178" s="177"/>
      <c r="X178" s="174"/>
      <c r="Y178" s="177"/>
    </row>
    <row r="179" spans="1:25" s="178" customFormat="1" ht="13.5" hidden="1" customHeight="1">
      <c r="A179" s="174">
        <f>COUNTA($B$4:B179)</f>
        <v>172</v>
      </c>
      <c r="B179" s="174" t="s">
        <v>1130</v>
      </c>
      <c r="C179" s="174" t="s">
        <v>1906</v>
      </c>
      <c r="D179" s="174" t="s">
        <v>1932</v>
      </c>
      <c r="E179" s="174" t="s">
        <v>1933</v>
      </c>
      <c r="F179" s="174" t="s">
        <v>1200</v>
      </c>
      <c r="G179" s="174"/>
      <c r="H179" s="174" t="s">
        <v>1934</v>
      </c>
      <c r="I179" s="174" t="s">
        <v>1928</v>
      </c>
      <c r="J179" s="174" t="s">
        <v>1935</v>
      </c>
      <c r="K179" s="174" t="s">
        <v>1936</v>
      </c>
      <c r="L179" s="174" t="s">
        <v>1200</v>
      </c>
      <c r="M179" s="174"/>
      <c r="N179" s="174"/>
      <c r="O179" s="174"/>
      <c r="P179" s="174" t="s">
        <v>1937</v>
      </c>
      <c r="Q179" s="175">
        <v>2.2000000000000002</v>
      </c>
      <c r="R179" s="174">
        <v>2</v>
      </c>
      <c r="S179" s="174">
        <v>2</v>
      </c>
      <c r="T179" s="174">
        <v>0.3</v>
      </c>
      <c r="U179" s="174">
        <v>2</v>
      </c>
      <c r="V179" s="174" t="s">
        <v>1312</v>
      </c>
      <c r="W179" s="177"/>
      <c r="X179" s="174"/>
      <c r="Y179" s="177"/>
    </row>
    <row r="180" spans="1:25" s="178" customFormat="1" ht="13.5" hidden="1" customHeight="1">
      <c r="A180" s="174">
        <f>COUNTA($B$4:B180)</f>
        <v>173</v>
      </c>
      <c r="B180" s="174" t="s">
        <v>1130</v>
      </c>
      <c r="C180" s="174" t="s">
        <v>1906</v>
      </c>
      <c r="D180" s="174" t="s">
        <v>1938</v>
      </c>
      <c r="E180" s="174" t="s">
        <v>1926</v>
      </c>
      <c r="F180" s="174" t="s">
        <v>1493</v>
      </c>
      <c r="G180" s="174"/>
      <c r="H180" s="174" t="s">
        <v>1939</v>
      </c>
      <c r="I180" s="174" t="s">
        <v>1928</v>
      </c>
      <c r="J180" s="174" t="s">
        <v>1929</v>
      </c>
      <c r="K180" s="174" t="s">
        <v>1936</v>
      </c>
      <c r="L180" s="174" t="s">
        <v>1200</v>
      </c>
      <c r="M180" s="174"/>
      <c r="N180" s="174"/>
      <c r="O180" s="174"/>
      <c r="P180" s="174" t="s">
        <v>1940</v>
      </c>
      <c r="Q180" s="196">
        <v>1.86</v>
      </c>
      <c r="R180" s="174">
        <v>2</v>
      </c>
      <c r="S180" s="174">
        <v>2</v>
      </c>
      <c r="T180" s="174">
        <v>1024</v>
      </c>
      <c r="U180" s="174">
        <v>2</v>
      </c>
      <c r="V180" s="174" t="s">
        <v>1312</v>
      </c>
      <c r="W180" s="177"/>
      <c r="X180" s="174"/>
      <c r="Y180" s="177"/>
    </row>
    <row r="181" spans="1:25" s="178" customFormat="1" ht="13.5" hidden="1" customHeight="1">
      <c r="A181" s="174">
        <f>COUNTA($B$4:B181)</f>
        <v>174</v>
      </c>
      <c r="B181" s="174" t="s">
        <v>1130</v>
      </c>
      <c r="C181" s="174" t="s">
        <v>1941</v>
      </c>
      <c r="D181" s="174" t="s">
        <v>1938</v>
      </c>
      <c r="E181" s="174" t="s">
        <v>1926</v>
      </c>
      <c r="F181" s="174" t="s">
        <v>1200</v>
      </c>
      <c r="G181" s="174"/>
      <c r="H181" s="174" t="s">
        <v>1942</v>
      </c>
      <c r="I181" s="174" t="s">
        <v>1928</v>
      </c>
      <c r="J181" s="174" t="s">
        <v>1929</v>
      </c>
      <c r="K181" s="174" t="s">
        <v>1936</v>
      </c>
      <c r="L181" s="174" t="s">
        <v>1200</v>
      </c>
      <c r="M181" s="174"/>
      <c r="N181" s="174"/>
      <c r="O181" s="174"/>
      <c r="P181" s="174" t="s">
        <v>1943</v>
      </c>
      <c r="Q181" s="175">
        <v>1.86</v>
      </c>
      <c r="R181" s="174">
        <v>2</v>
      </c>
      <c r="S181" s="174">
        <v>1</v>
      </c>
      <c r="T181" s="174">
        <v>1024</v>
      </c>
      <c r="U181" s="174">
        <v>2</v>
      </c>
      <c r="V181" s="174" t="s">
        <v>1312</v>
      </c>
      <c r="W181" s="177"/>
      <c r="X181" s="174"/>
      <c r="Y181" s="177"/>
    </row>
    <row r="182" spans="1:25" s="178" customFormat="1" ht="13.5" hidden="1" customHeight="1">
      <c r="A182" s="174">
        <f>COUNTA($B$4:B182)</f>
        <v>175</v>
      </c>
      <c r="B182" s="174" t="s">
        <v>1130</v>
      </c>
      <c r="C182" s="174" t="s">
        <v>1906</v>
      </c>
      <c r="D182" s="174" t="s">
        <v>1944</v>
      </c>
      <c r="E182" s="174" t="s">
        <v>1944</v>
      </c>
      <c r="F182" s="174" t="s">
        <v>1200</v>
      </c>
      <c r="G182" s="174"/>
      <c r="H182" s="174" t="s">
        <v>1945</v>
      </c>
      <c r="I182" s="174" t="s">
        <v>1248</v>
      </c>
      <c r="J182" s="174" t="s">
        <v>1142</v>
      </c>
      <c r="K182" s="174" t="s">
        <v>1197</v>
      </c>
      <c r="L182" s="174">
        <v>6.3</v>
      </c>
      <c r="M182" s="174"/>
      <c r="N182" s="174"/>
      <c r="O182" s="174"/>
      <c r="P182" s="174" t="s">
        <v>1946</v>
      </c>
      <c r="Q182" s="175">
        <v>3.1</v>
      </c>
      <c r="R182" s="174">
        <v>4</v>
      </c>
      <c r="S182" s="174">
        <v>8</v>
      </c>
      <c r="T182" s="174">
        <v>500</v>
      </c>
      <c r="U182" s="174">
        <v>2</v>
      </c>
      <c r="V182" s="174" t="s">
        <v>1312</v>
      </c>
      <c r="W182" s="177"/>
      <c r="X182" s="174"/>
      <c r="Y182" s="177"/>
    </row>
    <row r="183" spans="1:25" s="178" customFormat="1" ht="13.5" hidden="1" customHeight="1">
      <c r="A183" s="174">
        <f>COUNTA($B$4:B183)</f>
        <v>176</v>
      </c>
      <c r="B183" s="174" t="s">
        <v>1130</v>
      </c>
      <c r="C183" s="174" t="s">
        <v>1906</v>
      </c>
      <c r="D183" s="174" t="s">
        <v>1944</v>
      </c>
      <c r="E183" s="174" t="s">
        <v>1944</v>
      </c>
      <c r="F183" s="174" t="s">
        <v>1200</v>
      </c>
      <c r="G183" s="174"/>
      <c r="H183" s="174" t="s">
        <v>1945</v>
      </c>
      <c r="I183" s="174" t="s">
        <v>1248</v>
      </c>
      <c r="J183" s="174" t="s">
        <v>1142</v>
      </c>
      <c r="K183" s="174" t="s">
        <v>1197</v>
      </c>
      <c r="L183" s="174">
        <v>6.3</v>
      </c>
      <c r="M183" s="174"/>
      <c r="N183" s="174"/>
      <c r="O183" s="174"/>
      <c r="P183" s="174" t="s">
        <v>1946</v>
      </c>
      <c r="Q183" s="175">
        <v>3.1</v>
      </c>
      <c r="R183" s="174">
        <v>4</v>
      </c>
      <c r="S183" s="174">
        <v>8</v>
      </c>
      <c r="T183" s="174">
        <v>500</v>
      </c>
      <c r="U183" s="174">
        <v>2</v>
      </c>
      <c r="V183" s="174" t="s">
        <v>1312</v>
      </c>
      <c r="W183" s="177"/>
      <c r="X183" s="174"/>
      <c r="Y183" s="177"/>
    </row>
    <row r="184" spans="1:25" s="178" customFormat="1" ht="13.5" hidden="1" customHeight="1">
      <c r="A184" s="174">
        <f>COUNTA($B$4:B184)</f>
        <v>177</v>
      </c>
      <c r="B184" s="174" t="s">
        <v>1130</v>
      </c>
      <c r="C184" s="174" t="s">
        <v>1906</v>
      </c>
      <c r="D184" s="174" t="s">
        <v>1944</v>
      </c>
      <c r="E184" s="174" t="s">
        <v>1944</v>
      </c>
      <c r="F184" s="174" t="s">
        <v>1947</v>
      </c>
      <c r="G184" s="174"/>
      <c r="H184" s="174" t="s">
        <v>1945</v>
      </c>
      <c r="I184" s="174" t="s">
        <v>1248</v>
      </c>
      <c r="J184" s="174" t="s">
        <v>1142</v>
      </c>
      <c r="K184" s="174" t="s">
        <v>1197</v>
      </c>
      <c r="L184" s="174">
        <v>6.3</v>
      </c>
      <c r="M184" s="174"/>
      <c r="N184" s="174"/>
      <c r="O184" s="174"/>
      <c r="P184" s="174" t="s">
        <v>1946</v>
      </c>
      <c r="Q184" s="175">
        <v>3.1</v>
      </c>
      <c r="R184" s="174">
        <v>4</v>
      </c>
      <c r="S184" s="174">
        <v>8</v>
      </c>
      <c r="T184" s="174">
        <v>500</v>
      </c>
      <c r="U184" s="174">
        <v>2</v>
      </c>
      <c r="V184" s="174" t="s">
        <v>1312</v>
      </c>
      <c r="W184" s="177"/>
      <c r="X184" s="174"/>
      <c r="Y184" s="177"/>
    </row>
    <row r="185" spans="1:25" s="178" customFormat="1" ht="13.5" hidden="1" customHeight="1">
      <c r="A185" s="174">
        <f>COUNTA($B$4:B185)</f>
        <v>178</v>
      </c>
      <c r="B185" s="174" t="s">
        <v>1130</v>
      </c>
      <c r="C185" s="174" t="s">
        <v>1906</v>
      </c>
      <c r="D185" s="174" t="s">
        <v>1944</v>
      </c>
      <c r="E185" s="174" t="s">
        <v>1944</v>
      </c>
      <c r="F185" s="174" t="s">
        <v>1200</v>
      </c>
      <c r="G185" s="174"/>
      <c r="H185" s="174" t="s">
        <v>1692</v>
      </c>
      <c r="I185" s="174" t="s">
        <v>1141</v>
      </c>
      <c r="J185" s="174" t="s">
        <v>1142</v>
      </c>
      <c r="K185" s="174" t="s">
        <v>1197</v>
      </c>
      <c r="L185" s="174">
        <v>6.4</v>
      </c>
      <c r="M185" s="174"/>
      <c r="N185" s="174"/>
      <c r="O185" s="174"/>
      <c r="P185" s="174" t="s">
        <v>1693</v>
      </c>
      <c r="Q185" s="175">
        <v>2.4</v>
      </c>
      <c r="R185" s="174">
        <v>6</v>
      </c>
      <c r="S185" s="174">
        <v>6</v>
      </c>
      <c r="T185" s="174">
        <v>300</v>
      </c>
      <c r="U185" s="174">
        <v>2</v>
      </c>
      <c r="V185" s="174" t="s">
        <v>1312</v>
      </c>
      <c r="W185" s="177"/>
      <c r="X185" s="174"/>
      <c r="Y185" s="177"/>
    </row>
    <row r="186" spans="1:25" s="178" customFormat="1" ht="13.5" hidden="1" customHeight="1">
      <c r="A186" s="174">
        <f>COUNTA($B$4:B186)</f>
        <v>179</v>
      </c>
      <c r="B186" s="174" t="s">
        <v>1130</v>
      </c>
      <c r="C186" s="174" t="s">
        <v>1906</v>
      </c>
      <c r="D186" s="174" t="s">
        <v>1944</v>
      </c>
      <c r="E186" s="174" t="s">
        <v>1944</v>
      </c>
      <c r="F186" s="174" t="s">
        <v>1200</v>
      </c>
      <c r="G186" s="174"/>
      <c r="H186" s="174" t="s">
        <v>1692</v>
      </c>
      <c r="I186" s="174" t="s">
        <v>1141</v>
      </c>
      <c r="J186" s="174" t="s">
        <v>1142</v>
      </c>
      <c r="K186" s="174" t="s">
        <v>1197</v>
      </c>
      <c r="L186" s="174">
        <v>6.4</v>
      </c>
      <c r="M186" s="174"/>
      <c r="N186" s="174"/>
      <c r="O186" s="174"/>
      <c r="P186" s="174" t="s">
        <v>1693</v>
      </c>
      <c r="Q186" s="175">
        <v>2.4</v>
      </c>
      <c r="R186" s="174">
        <v>6</v>
      </c>
      <c r="S186" s="174">
        <v>6</v>
      </c>
      <c r="T186" s="174">
        <v>300</v>
      </c>
      <c r="U186" s="174">
        <v>2</v>
      </c>
      <c r="V186" s="174" t="s">
        <v>1312</v>
      </c>
      <c r="W186" s="177"/>
      <c r="X186" s="174"/>
      <c r="Y186" s="177"/>
    </row>
    <row r="187" spans="1:25" s="178" customFormat="1" ht="13.5" hidden="1" customHeight="1">
      <c r="A187" s="174">
        <f>COUNTA($B$4:B187)</f>
        <v>180</v>
      </c>
      <c r="B187" s="174" t="s">
        <v>1130</v>
      </c>
      <c r="C187" s="174" t="s">
        <v>1948</v>
      </c>
      <c r="D187" s="174" t="s">
        <v>1949</v>
      </c>
      <c r="E187" s="174" t="s">
        <v>1949</v>
      </c>
      <c r="F187" s="174" t="s">
        <v>1947</v>
      </c>
      <c r="G187" s="174"/>
      <c r="H187" s="174" t="s">
        <v>1950</v>
      </c>
      <c r="I187" s="174" t="s">
        <v>1951</v>
      </c>
      <c r="J187" s="174" t="s">
        <v>1929</v>
      </c>
      <c r="K187" s="174" t="s">
        <v>1197</v>
      </c>
      <c r="L187" s="174">
        <v>6.6</v>
      </c>
      <c r="M187" s="174"/>
      <c r="N187" s="174"/>
      <c r="O187" s="174"/>
      <c r="P187" s="174" t="s">
        <v>1952</v>
      </c>
      <c r="Q187" s="175">
        <v>3.5</v>
      </c>
      <c r="R187" s="174">
        <v>8</v>
      </c>
      <c r="S187" s="174">
        <v>8</v>
      </c>
      <c r="T187" s="174">
        <v>1024</v>
      </c>
      <c r="U187" s="174">
        <v>2</v>
      </c>
      <c r="V187" s="174" t="s">
        <v>1953</v>
      </c>
      <c r="W187" s="177"/>
      <c r="X187" s="174"/>
      <c r="Y187" s="177"/>
    </row>
    <row r="188" spans="1:25" s="178" customFormat="1" ht="13.5" hidden="1" customHeight="1">
      <c r="A188" s="174">
        <f>COUNTA($B$4:B188)</f>
        <v>181</v>
      </c>
      <c r="B188" s="174" t="s">
        <v>1130</v>
      </c>
      <c r="C188" s="174" t="s">
        <v>1948</v>
      </c>
      <c r="D188" s="174" t="s">
        <v>1949</v>
      </c>
      <c r="E188" s="174" t="s">
        <v>1949</v>
      </c>
      <c r="F188" s="174" t="s">
        <v>1200</v>
      </c>
      <c r="G188" s="174"/>
      <c r="H188" s="174" t="s">
        <v>1950</v>
      </c>
      <c r="I188" s="174" t="s">
        <v>1951</v>
      </c>
      <c r="J188" s="174" t="s">
        <v>1929</v>
      </c>
      <c r="K188" s="174" t="s">
        <v>1197</v>
      </c>
      <c r="L188" s="174">
        <v>6.6</v>
      </c>
      <c r="M188" s="174"/>
      <c r="N188" s="174"/>
      <c r="O188" s="174"/>
      <c r="P188" s="174" t="s">
        <v>1952</v>
      </c>
      <c r="Q188" s="175">
        <v>3.5</v>
      </c>
      <c r="R188" s="174">
        <v>8</v>
      </c>
      <c r="S188" s="174">
        <v>8</v>
      </c>
      <c r="T188" s="174">
        <v>1024</v>
      </c>
      <c r="U188" s="174">
        <v>2</v>
      </c>
      <c r="V188" s="174" t="s">
        <v>1312</v>
      </c>
      <c r="W188" s="177"/>
      <c r="X188" s="174"/>
      <c r="Y188" s="177"/>
    </row>
    <row r="189" spans="1:25" s="178" customFormat="1" ht="13.5" hidden="1" customHeight="1">
      <c r="A189" s="174">
        <f>COUNTA($B$4:B189)</f>
        <v>182</v>
      </c>
      <c r="B189" s="174" t="s">
        <v>1130</v>
      </c>
      <c r="C189" s="174" t="s">
        <v>1906</v>
      </c>
      <c r="D189" s="174" t="s">
        <v>1954</v>
      </c>
      <c r="E189" s="174" t="s">
        <v>1954</v>
      </c>
      <c r="F189" s="174" t="s">
        <v>1200</v>
      </c>
      <c r="G189" s="174"/>
      <c r="H189" s="174" t="s">
        <v>1196</v>
      </c>
      <c r="I189" s="174" t="s">
        <v>1141</v>
      </c>
      <c r="J189" s="174" t="s">
        <v>1390</v>
      </c>
      <c r="K189" s="174" t="s">
        <v>1391</v>
      </c>
      <c r="L189" s="174" t="s">
        <v>1955</v>
      </c>
      <c r="M189" s="174"/>
      <c r="N189" s="174"/>
      <c r="O189" s="174"/>
      <c r="P189" s="174" t="s">
        <v>1956</v>
      </c>
      <c r="Q189" s="175">
        <v>2.4</v>
      </c>
      <c r="R189" s="174">
        <v>8</v>
      </c>
      <c r="S189" s="174">
        <v>6</v>
      </c>
      <c r="T189" s="174">
        <v>146</v>
      </c>
      <c r="U189" s="174">
        <v>2</v>
      </c>
      <c r="V189" s="174" t="s">
        <v>1312</v>
      </c>
      <c r="W189" s="177"/>
      <c r="X189" s="174"/>
      <c r="Y189" s="177"/>
    </row>
    <row r="190" spans="1:25" s="178" customFormat="1" ht="13.5" hidden="1" customHeight="1">
      <c r="A190" s="197">
        <f>COUNTA($B$4:B190)</f>
        <v>183</v>
      </c>
      <c r="B190" s="197" t="s">
        <v>1130</v>
      </c>
      <c r="C190" s="197" t="s">
        <v>1906</v>
      </c>
      <c r="D190" s="197" t="s">
        <v>1954</v>
      </c>
      <c r="E190" s="197" t="s">
        <v>1954</v>
      </c>
      <c r="F190" s="197" t="s">
        <v>1200</v>
      </c>
      <c r="G190" s="197"/>
      <c r="H190" s="197" t="s">
        <v>1957</v>
      </c>
      <c r="I190" s="197" t="s">
        <v>1248</v>
      </c>
      <c r="J190" s="197" t="s">
        <v>1237</v>
      </c>
      <c r="K190" s="197" t="s">
        <v>1254</v>
      </c>
      <c r="L190" s="197">
        <v>7.1</v>
      </c>
      <c r="M190" s="197"/>
      <c r="N190" s="197"/>
      <c r="O190" s="197"/>
      <c r="P190" s="197" t="s">
        <v>1241</v>
      </c>
      <c r="Q190" s="198">
        <v>3.7</v>
      </c>
      <c r="R190" s="197">
        <v>8</v>
      </c>
      <c r="S190" s="197">
        <v>32</v>
      </c>
      <c r="T190" s="197">
        <v>300</v>
      </c>
      <c r="U190" s="197">
        <v>2</v>
      </c>
      <c r="V190" s="174" t="s">
        <v>1312</v>
      </c>
      <c r="W190" s="199"/>
      <c r="X190" s="197"/>
      <c r="Y190" s="199"/>
    </row>
    <row r="191" spans="1:25" s="200" customFormat="1" ht="13.5" hidden="1" customHeight="1">
      <c r="A191" s="174">
        <f>COUNTA($B$4:B191)</f>
        <v>184</v>
      </c>
      <c r="B191" s="174" t="s">
        <v>1130</v>
      </c>
      <c r="C191" s="174" t="s">
        <v>1906</v>
      </c>
      <c r="D191" s="174" t="s">
        <v>1958</v>
      </c>
      <c r="E191" s="174" t="s">
        <v>1959</v>
      </c>
      <c r="F191" s="174" t="s">
        <v>1209</v>
      </c>
      <c r="G191" s="174"/>
      <c r="H191" s="174" t="s">
        <v>1960</v>
      </c>
      <c r="I191" s="174" t="s">
        <v>1141</v>
      </c>
      <c r="J191" s="174" t="s">
        <v>1390</v>
      </c>
      <c r="K191" s="174" t="s">
        <v>1391</v>
      </c>
      <c r="L191" s="174" t="s">
        <v>1961</v>
      </c>
      <c r="M191" s="174"/>
      <c r="N191" s="174"/>
      <c r="O191" s="174"/>
      <c r="P191" s="174" t="s">
        <v>1962</v>
      </c>
      <c r="Q191" s="175">
        <v>3.16</v>
      </c>
      <c r="R191" s="174">
        <v>8</v>
      </c>
      <c r="S191" s="174">
        <v>6</v>
      </c>
      <c r="T191" s="174">
        <v>146</v>
      </c>
      <c r="U191" s="174">
        <v>2</v>
      </c>
      <c r="V191" s="174" t="s">
        <v>1963</v>
      </c>
      <c r="W191" s="177"/>
      <c r="X191" s="174"/>
      <c r="Y191" s="177"/>
    </row>
    <row r="192" spans="1:25" s="200" customFormat="1" ht="13.5" hidden="1" customHeight="1">
      <c r="A192" s="174">
        <f>COUNTA($B$4:B192)</f>
        <v>185</v>
      </c>
      <c r="B192" s="174" t="s">
        <v>1098</v>
      </c>
      <c r="C192" s="174" t="s">
        <v>1964</v>
      </c>
      <c r="D192" s="174" t="s">
        <v>1965</v>
      </c>
      <c r="E192" s="174" t="s">
        <v>1965</v>
      </c>
      <c r="F192" s="174" t="s">
        <v>1200</v>
      </c>
      <c r="G192" s="174"/>
      <c r="H192" s="174" t="s">
        <v>1966</v>
      </c>
      <c r="I192" s="174" t="s">
        <v>1248</v>
      </c>
      <c r="J192" s="174" t="s">
        <v>1142</v>
      </c>
      <c r="K192" s="174" t="s">
        <v>1197</v>
      </c>
      <c r="L192" s="174">
        <v>6.5</v>
      </c>
      <c r="M192" s="174"/>
      <c r="N192" s="174"/>
      <c r="O192" s="174"/>
      <c r="P192" s="174" t="s">
        <v>1611</v>
      </c>
      <c r="Q192" s="175">
        <v>2.4</v>
      </c>
      <c r="R192" s="174">
        <v>8</v>
      </c>
      <c r="S192" s="174">
        <v>8</v>
      </c>
      <c r="T192" s="174">
        <v>146</v>
      </c>
      <c r="U192" s="174">
        <v>2</v>
      </c>
      <c r="V192" s="174" t="s">
        <v>1312</v>
      </c>
      <c r="W192" s="177"/>
      <c r="X192" s="174"/>
      <c r="Y192" s="177"/>
    </row>
    <row r="193" spans="1:25" s="200" customFormat="1" ht="13.5" hidden="1" customHeight="1">
      <c r="A193" s="174">
        <f>COUNTA($B$4:B193)</f>
        <v>186</v>
      </c>
      <c r="B193" s="174" t="s">
        <v>1130</v>
      </c>
      <c r="C193" s="174" t="s">
        <v>1906</v>
      </c>
      <c r="D193" s="174" t="s">
        <v>1967</v>
      </c>
      <c r="E193" s="174" t="s">
        <v>1968</v>
      </c>
      <c r="F193" s="174" t="s">
        <v>1200</v>
      </c>
      <c r="G193" s="174"/>
      <c r="H193" s="174" t="s">
        <v>1196</v>
      </c>
      <c r="I193" s="174" t="s">
        <v>1141</v>
      </c>
      <c r="J193" s="174" t="s">
        <v>1390</v>
      </c>
      <c r="K193" s="174" t="s">
        <v>1391</v>
      </c>
      <c r="L193" s="174" t="s">
        <v>1955</v>
      </c>
      <c r="M193" s="174"/>
      <c r="N193" s="174"/>
      <c r="O193" s="174"/>
      <c r="P193" s="174" t="s">
        <v>1180</v>
      </c>
      <c r="Q193" s="175">
        <v>2.4</v>
      </c>
      <c r="R193" s="174">
        <v>16</v>
      </c>
      <c r="S193" s="174">
        <v>8</v>
      </c>
      <c r="T193" s="174">
        <v>146</v>
      </c>
      <c r="U193" s="174">
        <v>2</v>
      </c>
      <c r="V193" s="174" t="s">
        <v>1312</v>
      </c>
      <c r="W193" s="177"/>
      <c r="X193" s="174"/>
      <c r="Y193" s="177"/>
    </row>
    <row r="194" spans="1:25" s="200" customFormat="1" ht="13.5" hidden="1" customHeight="1">
      <c r="A194" s="174">
        <f>COUNTA($B$4:B194)</f>
        <v>187</v>
      </c>
      <c r="B194" s="174" t="s">
        <v>1130</v>
      </c>
      <c r="C194" s="174" t="s">
        <v>1906</v>
      </c>
      <c r="D194" s="174" t="s">
        <v>1967</v>
      </c>
      <c r="E194" s="174" t="s">
        <v>1968</v>
      </c>
      <c r="F194" s="174" t="s">
        <v>1969</v>
      </c>
      <c r="G194" s="174"/>
      <c r="H194" s="174" t="s">
        <v>1970</v>
      </c>
      <c r="I194" s="174" t="s">
        <v>1971</v>
      </c>
      <c r="J194" s="174" t="s">
        <v>1972</v>
      </c>
      <c r="K194" s="174" t="s">
        <v>1973</v>
      </c>
      <c r="L194" s="174" t="s">
        <v>1974</v>
      </c>
      <c r="M194" s="174"/>
      <c r="N194" s="174"/>
      <c r="O194" s="174"/>
      <c r="P194" s="174" t="s">
        <v>1975</v>
      </c>
      <c r="Q194" s="175">
        <v>2.4</v>
      </c>
      <c r="R194" s="174">
        <v>16</v>
      </c>
      <c r="S194" s="174">
        <v>8</v>
      </c>
      <c r="T194" s="174">
        <v>146</v>
      </c>
      <c r="U194" s="174">
        <v>2</v>
      </c>
      <c r="V194" s="174" t="s">
        <v>1976</v>
      </c>
      <c r="W194" s="177"/>
      <c r="X194" s="174"/>
      <c r="Y194" s="177"/>
    </row>
    <row r="195" spans="1:25" s="200" customFormat="1" ht="13.5" hidden="1" customHeight="1">
      <c r="A195" s="174">
        <f>COUNTA($B$4:B195)</f>
        <v>188</v>
      </c>
      <c r="B195" s="174" t="s">
        <v>1977</v>
      </c>
      <c r="C195" s="174" t="s">
        <v>1906</v>
      </c>
      <c r="D195" s="174" t="s">
        <v>1978</v>
      </c>
      <c r="E195" s="174" t="s">
        <v>1979</v>
      </c>
      <c r="F195" s="174" t="s">
        <v>1980</v>
      </c>
      <c r="G195" s="174"/>
      <c r="H195" s="174" t="s">
        <v>1196</v>
      </c>
      <c r="I195" s="174" t="s">
        <v>1141</v>
      </c>
      <c r="J195" s="174" t="s">
        <v>1142</v>
      </c>
      <c r="K195" s="174" t="s">
        <v>1197</v>
      </c>
      <c r="L195" s="174">
        <v>6.2</v>
      </c>
      <c r="M195" s="174"/>
      <c r="N195" s="174"/>
      <c r="O195" s="174"/>
      <c r="P195" s="174" t="s">
        <v>1180</v>
      </c>
      <c r="Q195" s="175">
        <v>2.4</v>
      </c>
      <c r="R195" s="174">
        <v>4</v>
      </c>
      <c r="S195" s="174">
        <v>2</v>
      </c>
      <c r="T195" s="174">
        <v>146</v>
      </c>
      <c r="U195" s="174">
        <v>2</v>
      </c>
      <c r="V195" s="174" t="s">
        <v>1312</v>
      </c>
      <c r="W195" s="177"/>
      <c r="X195" s="174"/>
      <c r="Y195" s="177"/>
    </row>
    <row r="196" spans="1:25" s="200" customFormat="1" ht="13.5" hidden="1" customHeight="1">
      <c r="A196" s="174">
        <f>COUNTA($B$4:B196)</f>
        <v>189</v>
      </c>
      <c r="B196" s="174" t="s">
        <v>1130</v>
      </c>
      <c r="C196" s="174" t="s">
        <v>1981</v>
      </c>
      <c r="D196" s="174" t="s">
        <v>1978</v>
      </c>
      <c r="E196" s="174" t="s">
        <v>1982</v>
      </c>
      <c r="F196" s="174" t="s">
        <v>1980</v>
      </c>
      <c r="G196" s="174"/>
      <c r="H196" s="174" t="s">
        <v>1196</v>
      </c>
      <c r="I196" s="174" t="s">
        <v>1141</v>
      </c>
      <c r="J196" s="174" t="s">
        <v>1142</v>
      </c>
      <c r="K196" s="174" t="s">
        <v>1197</v>
      </c>
      <c r="L196" s="174">
        <v>6.2</v>
      </c>
      <c r="M196" s="174"/>
      <c r="N196" s="174"/>
      <c r="O196" s="174"/>
      <c r="P196" s="174" t="s">
        <v>1180</v>
      </c>
      <c r="Q196" s="175">
        <v>2.4</v>
      </c>
      <c r="R196" s="174">
        <v>4</v>
      </c>
      <c r="S196" s="174">
        <v>2</v>
      </c>
      <c r="T196" s="174">
        <v>146</v>
      </c>
      <c r="U196" s="174">
        <v>2</v>
      </c>
      <c r="V196" s="174" t="s">
        <v>1976</v>
      </c>
      <c r="W196" s="177"/>
      <c r="X196" s="174"/>
      <c r="Y196" s="177"/>
    </row>
    <row r="197" spans="1:25" s="178" customFormat="1" ht="13.5" hidden="1" customHeight="1">
      <c r="A197" s="174">
        <f>COUNTA($B$4:B197)</f>
        <v>190</v>
      </c>
      <c r="B197" s="174" t="s">
        <v>1977</v>
      </c>
      <c r="C197" s="174" t="s">
        <v>1981</v>
      </c>
      <c r="D197" s="174" t="s">
        <v>1978</v>
      </c>
      <c r="E197" s="174" t="s">
        <v>1983</v>
      </c>
      <c r="F197" s="174" t="s">
        <v>1980</v>
      </c>
      <c r="G197" s="174"/>
      <c r="H197" s="174" t="s">
        <v>1984</v>
      </c>
      <c r="I197" s="174" t="s">
        <v>1985</v>
      </c>
      <c r="J197" s="174" t="s">
        <v>1986</v>
      </c>
      <c r="K197" s="174" t="s">
        <v>1987</v>
      </c>
      <c r="L197" s="174">
        <v>6.2</v>
      </c>
      <c r="M197" s="174"/>
      <c r="N197" s="174"/>
      <c r="O197" s="174"/>
      <c r="P197" s="174" t="s">
        <v>1988</v>
      </c>
      <c r="Q197" s="175">
        <v>2.6</v>
      </c>
      <c r="R197" s="174">
        <v>8</v>
      </c>
      <c r="S197" s="174">
        <v>192</v>
      </c>
      <c r="T197" s="174">
        <v>146</v>
      </c>
      <c r="U197" s="174">
        <v>2</v>
      </c>
      <c r="V197" s="174" t="s">
        <v>1976</v>
      </c>
      <c r="W197" s="177"/>
      <c r="X197" s="174"/>
      <c r="Y197" s="177"/>
    </row>
    <row r="198" spans="1:25" s="178" customFormat="1" ht="13.5" hidden="1" customHeight="1">
      <c r="A198" s="174">
        <f>COUNTA($B$4:B198)</f>
        <v>191</v>
      </c>
      <c r="B198" s="174" t="s">
        <v>1130</v>
      </c>
      <c r="C198" s="174" t="s">
        <v>1906</v>
      </c>
      <c r="D198" s="174" t="s">
        <v>1978</v>
      </c>
      <c r="E198" s="174" t="s">
        <v>1989</v>
      </c>
      <c r="F198" s="174" t="s">
        <v>1980</v>
      </c>
      <c r="G198" s="174"/>
      <c r="H198" s="174" t="s">
        <v>1990</v>
      </c>
      <c r="I198" s="174" t="s">
        <v>1985</v>
      </c>
      <c r="J198" s="174" t="s">
        <v>1142</v>
      </c>
      <c r="K198" s="174" t="s">
        <v>1197</v>
      </c>
      <c r="L198" s="174">
        <v>6.2</v>
      </c>
      <c r="M198" s="174"/>
      <c r="N198" s="174"/>
      <c r="O198" s="174"/>
      <c r="P198" s="174" t="s">
        <v>1991</v>
      </c>
      <c r="Q198" s="175">
        <v>2.6</v>
      </c>
      <c r="R198" s="174">
        <v>8</v>
      </c>
      <c r="S198" s="174">
        <v>192</v>
      </c>
      <c r="T198" s="174">
        <v>146</v>
      </c>
      <c r="U198" s="174">
        <v>2</v>
      </c>
      <c r="V198" s="174" t="s">
        <v>1976</v>
      </c>
      <c r="W198" s="177"/>
      <c r="X198" s="174"/>
      <c r="Y198" s="177"/>
    </row>
    <row r="199" spans="1:25" s="178" customFormat="1" ht="13.5" hidden="1" customHeight="1">
      <c r="A199" s="174">
        <f>COUNTA($B$4:B199)</f>
        <v>192</v>
      </c>
      <c r="B199" s="174" t="s">
        <v>1130</v>
      </c>
      <c r="C199" s="174" t="s">
        <v>1906</v>
      </c>
      <c r="D199" s="174" t="s">
        <v>1992</v>
      </c>
      <c r="E199" s="174" t="s">
        <v>1993</v>
      </c>
      <c r="F199" s="174" t="s">
        <v>1980</v>
      </c>
      <c r="G199" s="174"/>
      <c r="H199" s="174" t="s">
        <v>1990</v>
      </c>
      <c r="I199" s="174" t="s">
        <v>1994</v>
      </c>
      <c r="J199" s="174" t="s">
        <v>1142</v>
      </c>
      <c r="K199" s="174" t="s">
        <v>1197</v>
      </c>
      <c r="L199" s="174">
        <v>6.2</v>
      </c>
      <c r="M199" s="174"/>
      <c r="N199" s="174"/>
      <c r="O199" s="174"/>
      <c r="P199" s="174" t="s">
        <v>1995</v>
      </c>
      <c r="Q199" s="175">
        <v>2.6</v>
      </c>
      <c r="R199" s="174">
        <v>8</v>
      </c>
      <c r="S199" s="174">
        <v>192</v>
      </c>
      <c r="T199" s="174">
        <v>146</v>
      </c>
      <c r="U199" s="174">
        <v>2</v>
      </c>
      <c r="V199" s="174" t="s">
        <v>1976</v>
      </c>
      <c r="W199" s="177"/>
      <c r="X199" s="174"/>
      <c r="Y199" s="177"/>
    </row>
    <row r="200" spans="1:25" s="178" customFormat="1" ht="13.5" hidden="1" customHeight="1">
      <c r="A200" s="174">
        <f>COUNTA($B$4:B200)</f>
        <v>193</v>
      </c>
      <c r="B200" s="174" t="s">
        <v>1977</v>
      </c>
      <c r="C200" s="174" t="s">
        <v>1981</v>
      </c>
      <c r="D200" s="174" t="s">
        <v>1978</v>
      </c>
      <c r="E200" s="174" t="s">
        <v>1993</v>
      </c>
      <c r="F200" s="174" t="s">
        <v>1980</v>
      </c>
      <c r="G200" s="174"/>
      <c r="H200" s="174" t="s">
        <v>1996</v>
      </c>
      <c r="I200" s="174" t="s">
        <v>1994</v>
      </c>
      <c r="J200" s="174" t="s">
        <v>1986</v>
      </c>
      <c r="K200" s="174" t="s">
        <v>1987</v>
      </c>
      <c r="L200" s="174">
        <v>6.2</v>
      </c>
      <c r="M200" s="174"/>
      <c r="N200" s="174"/>
      <c r="O200" s="174"/>
      <c r="P200" s="174" t="s">
        <v>1997</v>
      </c>
      <c r="Q200" s="175">
        <v>2.4</v>
      </c>
      <c r="R200" s="174">
        <v>20</v>
      </c>
      <c r="S200" s="174">
        <v>192</v>
      </c>
      <c r="T200" s="174">
        <v>300</v>
      </c>
      <c r="U200" s="174">
        <v>2</v>
      </c>
      <c r="V200" s="174" t="s">
        <v>1976</v>
      </c>
      <c r="W200" s="177"/>
      <c r="X200" s="174"/>
      <c r="Y200" s="177"/>
    </row>
    <row r="201" spans="1:25" s="178" customFormat="1" ht="13.5" hidden="1" customHeight="1">
      <c r="A201" s="174">
        <f>COUNTA($B$4:B201)</f>
        <v>194</v>
      </c>
      <c r="B201" s="174" t="s">
        <v>1977</v>
      </c>
      <c r="C201" s="174" t="s">
        <v>1981</v>
      </c>
      <c r="D201" s="174" t="s">
        <v>1978</v>
      </c>
      <c r="E201" s="174" t="s">
        <v>1993</v>
      </c>
      <c r="F201" s="174" t="s">
        <v>1980</v>
      </c>
      <c r="G201" s="174"/>
      <c r="H201" s="174" t="s">
        <v>1998</v>
      </c>
      <c r="I201" s="174" t="s">
        <v>1985</v>
      </c>
      <c r="J201" s="174" t="s">
        <v>1142</v>
      </c>
      <c r="K201" s="174" t="s">
        <v>1197</v>
      </c>
      <c r="L201" s="174">
        <v>6.2</v>
      </c>
      <c r="M201" s="174"/>
      <c r="N201" s="174"/>
      <c r="O201" s="174"/>
      <c r="P201" s="174" t="s">
        <v>1999</v>
      </c>
      <c r="Q201" s="175">
        <v>2.4</v>
      </c>
      <c r="R201" s="174">
        <v>20</v>
      </c>
      <c r="S201" s="174">
        <v>192</v>
      </c>
      <c r="T201" s="174">
        <v>300</v>
      </c>
      <c r="U201" s="174">
        <v>2</v>
      </c>
      <c r="V201" s="174" t="s">
        <v>1976</v>
      </c>
      <c r="W201" s="177"/>
      <c r="X201" s="174"/>
      <c r="Y201" s="177"/>
    </row>
    <row r="202" spans="1:25" s="178" customFormat="1" ht="13.5" hidden="1" customHeight="1">
      <c r="A202" s="174">
        <f>COUNTA($B$4:B202)</f>
        <v>195</v>
      </c>
      <c r="B202" s="174" t="s">
        <v>2000</v>
      </c>
      <c r="C202" s="174" t="s">
        <v>1981</v>
      </c>
      <c r="D202" s="174" t="s">
        <v>2001</v>
      </c>
      <c r="E202" s="174" t="s">
        <v>2002</v>
      </c>
      <c r="F202" s="174" t="s">
        <v>1969</v>
      </c>
      <c r="G202" s="174"/>
      <c r="H202" s="174" t="s">
        <v>1970</v>
      </c>
      <c r="I202" s="174" t="s">
        <v>1141</v>
      </c>
      <c r="J202" s="174" t="s">
        <v>1390</v>
      </c>
      <c r="K202" s="174" t="s">
        <v>1973</v>
      </c>
      <c r="L202" s="174" t="s">
        <v>2003</v>
      </c>
      <c r="M202" s="174"/>
      <c r="N202" s="174"/>
      <c r="O202" s="174"/>
      <c r="P202" s="174" t="s">
        <v>1975</v>
      </c>
      <c r="Q202" s="175">
        <v>2.4</v>
      </c>
      <c r="R202" s="174">
        <v>16</v>
      </c>
      <c r="S202" s="174">
        <v>16</v>
      </c>
      <c r="T202" s="174">
        <v>146</v>
      </c>
      <c r="U202" s="174">
        <v>4</v>
      </c>
      <c r="V202" s="174" t="s">
        <v>1976</v>
      </c>
      <c r="W202" s="176"/>
      <c r="X202" s="173"/>
      <c r="Y202" s="177" t="s">
        <v>2004</v>
      </c>
    </row>
    <row r="203" spans="1:25" s="178" customFormat="1" ht="13.5" hidden="1" customHeight="1">
      <c r="A203" s="174">
        <f>COUNTA($B$4:B203)</f>
        <v>196</v>
      </c>
      <c r="B203" s="174" t="s">
        <v>1130</v>
      </c>
      <c r="C203" s="174" t="s">
        <v>1906</v>
      </c>
      <c r="D203" s="174" t="s">
        <v>2005</v>
      </c>
      <c r="E203" s="174" t="s">
        <v>2006</v>
      </c>
      <c r="F203" s="174" t="s">
        <v>1980</v>
      </c>
      <c r="G203" s="174"/>
      <c r="H203" s="174" t="s">
        <v>2007</v>
      </c>
      <c r="I203" s="174" t="s">
        <v>1971</v>
      </c>
      <c r="J203" s="174" t="s">
        <v>1390</v>
      </c>
      <c r="K203" s="174" t="s">
        <v>1391</v>
      </c>
      <c r="L203" s="174" t="s">
        <v>2003</v>
      </c>
      <c r="M203" s="174"/>
      <c r="N203" s="174"/>
      <c r="O203" s="174"/>
      <c r="P203" s="174" t="s">
        <v>2008</v>
      </c>
      <c r="Q203" s="175">
        <v>2.8</v>
      </c>
      <c r="R203" s="174">
        <v>16</v>
      </c>
      <c r="S203" s="174">
        <v>64</v>
      </c>
      <c r="T203" s="174">
        <v>146</v>
      </c>
      <c r="U203" s="174">
        <v>4</v>
      </c>
      <c r="V203" s="174" t="s">
        <v>1976</v>
      </c>
      <c r="W203" s="176"/>
      <c r="X203" s="173"/>
      <c r="Y203" s="177" t="s">
        <v>2009</v>
      </c>
    </row>
    <row r="204" spans="1:25" s="178" customFormat="1" ht="13.5" hidden="1" customHeight="1">
      <c r="A204" s="174">
        <f>COUNTA($B$4:B204)</f>
        <v>197</v>
      </c>
      <c r="B204" s="174" t="s">
        <v>1130</v>
      </c>
      <c r="C204" s="174" t="s">
        <v>1981</v>
      </c>
      <c r="D204" s="174" t="s">
        <v>2010</v>
      </c>
      <c r="E204" s="174" t="s">
        <v>2011</v>
      </c>
      <c r="F204" s="174" t="s">
        <v>2012</v>
      </c>
      <c r="G204" s="174"/>
      <c r="H204" s="174" t="s">
        <v>2013</v>
      </c>
      <c r="I204" s="174" t="s">
        <v>1248</v>
      </c>
      <c r="J204" s="174" t="s">
        <v>2014</v>
      </c>
      <c r="K204" s="174" t="s">
        <v>2015</v>
      </c>
      <c r="L204" s="174">
        <v>7.1</v>
      </c>
      <c r="M204" s="174"/>
      <c r="N204" s="174"/>
      <c r="O204" s="174"/>
      <c r="P204" s="174" t="s">
        <v>2016</v>
      </c>
      <c r="Q204" s="175">
        <v>3.7</v>
      </c>
      <c r="R204" s="174">
        <v>8</v>
      </c>
      <c r="S204" s="174">
        <v>32</v>
      </c>
      <c r="T204" s="174">
        <v>300</v>
      </c>
      <c r="U204" s="174">
        <v>3</v>
      </c>
      <c r="V204" s="174" t="s">
        <v>1976</v>
      </c>
      <c r="W204" s="176" t="s">
        <v>1200</v>
      </c>
      <c r="X204" s="173" t="s">
        <v>1200</v>
      </c>
      <c r="Y204" s="177" t="s">
        <v>2017</v>
      </c>
    </row>
    <row r="205" spans="1:25" s="178" customFormat="1" ht="13.5" hidden="1" customHeight="1">
      <c r="A205" s="174">
        <f>COUNTA($B$4:B205)</f>
        <v>198</v>
      </c>
      <c r="B205" s="174" t="s">
        <v>1130</v>
      </c>
      <c r="C205" s="174" t="s">
        <v>1906</v>
      </c>
      <c r="D205" s="174" t="s">
        <v>2018</v>
      </c>
      <c r="E205" s="174" t="s">
        <v>1697</v>
      </c>
      <c r="F205" s="174" t="s">
        <v>2019</v>
      </c>
      <c r="G205" s="174"/>
      <c r="H205" s="174" t="s">
        <v>2020</v>
      </c>
      <c r="I205" s="174" t="s">
        <v>1701</v>
      </c>
      <c r="J205" s="174" t="s">
        <v>1142</v>
      </c>
      <c r="K205" s="174" t="s">
        <v>1197</v>
      </c>
      <c r="L205" s="174">
        <v>7.3</v>
      </c>
      <c r="M205" s="174"/>
      <c r="N205" s="174"/>
      <c r="O205" s="174"/>
      <c r="P205" s="174" t="s">
        <v>2021</v>
      </c>
      <c r="Q205" s="175">
        <v>1.7</v>
      </c>
      <c r="R205" s="174">
        <v>6</v>
      </c>
      <c r="S205" s="174">
        <v>32</v>
      </c>
      <c r="T205" s="174">
        <v>300</v>
      </c>
      <c r="U205" s="174">
        <v>3</v>
      </c>
      <c r="V205" s="174" t="s">
        <v>1976</v>
      </c>
      <c r="W205" s="176" t="s">
        <v>1200</v>
      </c>
      <c r="X205" s="173" t="s">
        <v>1980</v>
      </c>
      <c r="Y205" s="177" t="s">
        <v>2022</v>
      </c>
    </row>
    <row r="206" spans="1:25" s="163" customFormat="1" ht="13.5" customHeight="1">
      <c r="A206" s="160">
        <f>COUNTA($B$4:B206)</f>
        <v>199</v>
      </c>
      <c r="B206" s="160" t="s">
        <v>2023</v>
      </c>
      <c r="C206" s="160" t="s">
        <v>2024</v>
      </c>
      <c r="D206" s="160" t="s">
        <v>2025</v>
      </c>
      <c r="E206" s="171" t="s">
        <v>2026</v>
      </c>
      <c r="F206" s="160" t="s">
        <v>2027</v>
      </c>
      <c r="G206" s="160" t="s">
        <v>2028</v>
      </c>
      <c r="H206" s="160" t="s">
        <v>1200</v>
      </c>
      <c r="I206" s="160"/>
      <c r="J206" s="163" t="s">
        <v>1986</v>
      </c>
      <c r="K206" s="160" t="s">
        <v>1197</v>
      </c>
      <c r="L206" s="160">
        <v>6.2</v>
      </c>
      <c r="M206" s="160" t="s">
        <v>2029</v>
      </c>
      <c r="N206" s="160" t="s">
        <v>2030</v>
      </c>
      <c r="O206" s="160"/>
      <c r="P206" s="160" t="s">
        <v>2031</v>
      </c>
      <c r="Q206" s="161">
        <v>2.13</v>
      </c>
      <c r="R206" s="160">
        <v>8</v>
      </c>
      <c r="S206" s="160">
        <v>51</v>
      </c>
      <c r="T206" s="160">
        <v>1067</v>
      </c>
      <c r="U206" s="160"/>
      <c r="V206" s="160" t="s">
        <v>2032</v>
      </c>
      <c r="W206" s="162" t="s">
        <v>2033</v>
      </c>
      <c r="X206" s="160" t="s">
        <v>2034</v>
      </c>
      <c r="Y206" s="162"/>
    </row>
    <row r="207" spans="1:25" s="163" customFormat="1" ht="13.5">
      <c r="A207" s="160">
        <f>COUNTA($B$4:B207)</f>
        <v>200</v>
      </c>
      <c r="B207" s="160" t="s">
        <v>2035</v>
      </c>
      <c r="C207" s="160" t="s">
        <v>2024</v>
      </c>
      <c r="D207" s="160" t="s">
        <v>2036</v>
      </c>
      <c r="E207" s="171" t="s">
        <v>2037</v>
      </c>
      <c r="F207" s="160" t="s">
        <v>2038</v>
      </c>
      <c r="G207" s="160" t="s">
        <v>2039</v>
      </c>
      <c r="H207" s="160" t="s">
        <v>1980</v>
      </c>
      <c r="I207" s="160"/>
      <c r="J207" s="163" t="s">
        <v>1142</v>
      </c>
      <c r="K207" s="160" t="s">
        <v>2040</v>
      </c>
      <c r="L207" s="160">
        <v>6.2</v>
      </c>
      <c r="M207" s="160" t="s">
        <v>2041</v>
      </c>
      <c r="N207" s="160" t="s">
        <v>2042</v>
      </c>
      <c r="O207" s="160"/>
      <c r="P207" s="160" t="s">
        <v>2043</v>
      </c>
      <c r="Q207" s="161">
        <v>2.13</v>
      </c>
      <c r="R207" s="160">
        <v>8</v>
      </c>
      <c r="S207" s="160">
        <v>51</v>
      </c>
      <c r="T207" s="160">
        <v>1175</v>
      </c>
      <c r="U207" s="160"/>
      <c r="V207" s="160" t="s">
        <v>2044</v>
      </c>
      <c r="W207" s="162" t="s">
        <v>2045</v>
      </c>
      <c r="X207" s="160" t="s">
        <v>2046</v>
      </c>
      <c r="Y207" s="162"/>
    </row>
    <row r="208" spans="1:25" s="163" customFormat="1" ht="13.5">
      <c r="A208" s="160">
        <f>COUNTA($B$4:B208)</f>
        <v>201</v>
      </c>
      <c r="B208" s="160" t="s">
        <v>2047</v>
      </c>
      <c r="C208" s="160" t="s">
        <v>2024</v>
      </c>
      <c r="D208" s="160" t="s">
        <v>2048</v>
      </c>
      <c r="E208" s="160" t="s">
        <v>2049</v>
      </c>
      <c r="F208" s="160" t="s">
        <v>2050</v>
      </c>
      <c r="G208" s="160" t="s">
        <v>2051</v>
      </c>
      <c r="H208" s="160" t="s">
        <v>1200</v>
      </c>
      <c r="I208" s="160"/>
      <c r="J208" s="163" t="s">
        <v>1142</v>
      </c>
      <c r="K208" s="160" t="s">
        <v>1197</v>
      </c>
      <c r="L208" s="160">
        <v>6.2</v>
      </c>
      <c r="M208" s="160"/>
      <c r="N208" s="160"/>
      <c r="O208" s="160"/>
      <c r="P208" s="160" t="s">
        <v>2052</v>
      </c>
      <c r="Q208" s="161">
        <v>2.13</v>
      </c>
      <c r="R208" s="160">
        <v>8</v>
      </c>
      <c r="S208" s="160">
        <v>43</v>
      </c>
      <c r="T208" s="160">
        <v>566</v>
      </c>
      <c r="U208" s="160"/>
      <c r="V208" s="160" t="s">
        <v>1149</v>
      </c>
      <c r="W208" s="162" t="s">
        <v>2053</v>
      </c>
      <c r="X208" s="201" t="s">
        <v>1200</v>
      </c>
      <c r="Y208" s="162"/>
    </row>
    <row r="209" spans="1:25" s="163" customFormat="1" ht="13.5">
      <c r="A209" s="160">
        <f>COUNTA($B$4:B209)</f>
        <v>202</v>
      </c>
      <c r="B209" s="160" t="s">
        <v>2023</v>
      </c>
      <c r="C209" s="160" t="s">
        <v>2054</v>
      </c>
      <c r="D209" s="160" t="s">
        <v>2055</v>
      </c>
      <c r="E209" s="160" t="s">
        <v>2056</v>
      </c>
      <c r="F209" s="160" t="s">
        <v>2057</v>
      </c>
      <c r="G209" s="160" t="s">
        <v>2058</v>
      </c>
      <c r="H209" s="160" t="s">
        <v>1980</v>
      </c>
      <c r="I209" s="160"/>
      <c r="J209" s="160" t="s">
        <v>1986</v>
      </c>
      <c r="K209" s="160" t="s">
        <v>1987</v>
      </c>
      <c r="L209" s="160">
        <v>6.2</v>
      </c>
      <c r="M209" s="160" t="s">
        <v>2059</v>
      </c>
      <c r="N209" s="160" t="s">
        <v>2060</v>
      </c>
      <c r="O209" s="160"/>
      <c r="P209" s="160" t="s">
        <v>2031</v>
      </c>
      <c r="Q209" s="161">
        <v>2.13</v>
      </c>
      <c r="R209" s="160">
        <v>8</v>
      </c>
      <c r="S209" s="160">
        <v>43</v>
      </c>
      <c r="T209" s="160">
        <v>544</v>
      </c>
      <c r="U209" s="160"/>
      <c r="V209" s="160" t="s">
        <v>2044</v>
      </c>
      <c r="W209" s="162" t="s">
        <v>2061</v>
      </c>
      <c r="X209" s="201" t="s">
        <v>1980</v>
      </c>
      <c r="Y209" s="162"/>
    </row>
    <row r="211" spans="1:25">
      <c r="A211" s="202" t="s">
        <v>2062</v>
      </c>
    </row>
    <row r="212" spans="1:25">
      <c r="A212" s="160" t="s">
        <v>2063</v>
      </c>
      <c r="B212" s="160" t="s">
        <v>1977</v>
      </c>
      <c r="C212" s="160" t="s">
        <v>2054</v>
      </c>
      <c r="D212" s="160" t="s">
        <v>2064</v>
      </c>
      <c r="E212" s="160"/>
      <c r="F212" s="160" t="s">
        <v>2065</v>
      </c>
      <c r="G212" s="160" t="s">
        <v>2066</v>
      </c>
      <c r="M212" s="1" t="s">
        <v>2067</v>
      </c>
      <c r="N212" s="1" t="s">
        <v>2068</v>
      </c>
      <c r="W212" s="1"/>
      <c r="Y212" s="1"/>
    </row>
    <row r="213" spans="1:25">
      <c r="A213" s="160" t="s">
        <v>2063</v>
      </c>
      <c r="B213" s="160" t="s">
        <v>1977</v>
      </c>
      <c r="C213" s="160" t="s">
        <v>2069</v>
      </c>
      <c r="D213" s="160" t="s">
        <v>2047</v>
      </c>
      <c r="E213" s="160"/>
      <c r="F213" s="160" t="s">
        <v>2070</v>
      </c>
      <c r="G213" s="160" t="s">
        <v>2071</v>
      </c>
      <c r="M213" s="1" t="s">
        <v>2072</v>
      </c>
      <c r="N213" s="1" t="s">
        <v>2073</v>
      </c>
      <c r="W213" s="1"/>
      <c r="Y213" s="1"/>
    </row>
    <row r="214" spans="1:25">
      <c r="A214" s="160" t="s">
        <v>2074</v>
      </c>
      <c r="B214" s="160" t="s">
        <v>1130</v>
      </c>
      <c r="C214" s="160" t="s">
        <v>1167</v>
      </c>
      <c r="D214" s="160" t="s">
        <v>2075</v>
      </c>
      <c r="E214" s="160"/>
      <c r="F214" s="160" t="s">
        <v>2076</v>
      </c>
      <c r="G214" s="160" t="s">
        <v>2077</v>
      </c>
      <c r="M214" s="1" t="s">
        <v>2078</v>
      </c>
      <c r="W214" s="1"/>
      <c r="Y214" s="1"/>
    </row>
    <row r="215" spans="1:25">
      <c r="A215" s="160" t="s">
        <v>2079</v>
      </c>
      <c r="B215" s="160" t="s">
        <v>2080</v>
      </c>
      <c r="C215" s="160" t="s">
        <v>1167</v>
      </c>
      <c r="D215" s="160" t="s">
        <v>2075</v>
      </c>
      <c r="E215" s="160"/>
      <c r="F215" s="160" t="s">
        <v>2081</v>
      </c>
      <c r="G215" s="160" t="s">
        <v>2082</v>
      </c>
      <c r="W215" s="1"/>
      <c r="Y215" s="1"/>
    </row>
    <row r="216" spans="1:25">
      <c r="A216" s="160" t="s">
        <v>2074</v>
      </c>
      <c r="B216" s="160" t="s">
        <v>2080</v>
      </c>
      <c r="C216" s="160" t="s">
        <v>2083</v>
      </c>
      <c r="D216" s="160" t="s">
        <v>2084</v>
      </c>
      <c r="E216" s="160"/>
      <c r="F216" s="160" t="s">
        <v>2085</v>
      </c>
      <c r="G216" s="160" t="s">
        <v>2086</v>
      </c>
      <c r="M216" s="1" t="s">
        <v>2087</v>
      </c>
    </row>
    <row r="217" spans="1:25">
      <c r="A217" s="160" t="s">
        <v>2074</v>
      </c>
      <c r="B217" s="160" t="s">
        <v>1977</v>
      </c>
      <c r="C217" s="160" t="s">
        <v>1200</v>
      </c>
      <c r="D217" s="160" t="s">
        <v>2088</v>
      </c>
      <c r="E217" s="160"/>
      <c r="F217" s="160" t="s">
        <v>2089</v>
      </c>
      <c r="G217" s="160" t="s">
        <v>2090</v>
      </c>
      <c r="M217" s="1" t="s">
        <v>2091</v>
      </c>
    </row>
    <row r="218" spans="1:25">
      <c r="A218" s="160" t="s">
        <v>2074</v>
      </c>
      <c r="B218" s="160" t="s">
        <v>1130</v>
      </c>
      <c r="C218" s="160" t="s">
        <v>1200</v>
      </c>
      <c r="D218" s="160" t="s">
        <v>2088</v>
      </c>
      <c r="E218" s="160"/>
      <c r="F218" s="160" t="s">
        <v>2092</v>
      </c>
      <c r="G218" s="160" t="s">
        <v>2093</v>
      </c>
      <c r="M218" s="1" t="s">
        <v>2091</v>
      </c>
    </row>
  </sheetData>
  <autoFilter ref="A1:Y209"/>
  <mergeCells count="100">
    <mergeCell ref="F58:F59"/>
    <mergeCell ref="R79:R80"/>
    <mergeCell ref="S79:S80"/>
    <mergeCell ref="V79:V80"/>
    <mergeCell ref="W79:W80"/>
    <mergeCell ref="L79:L80"/>
    <mergeCell ref="M79:M80"/>
    <mergeCell ref="Q79:Q80"/>
    <mergeCell ref="F79:F80"/>
    <mergeCell ref="G79:G80"/>
    <mergeCell ref="H79:H80"/>
    <mergeCell ref="I79:I80"/>
    <mergeCell ref="J79:J80"/>
    <mergeCell ref="K79:K80"/>
    <mergeCell ref="N79:N80"/>
    <mergeCell ref="O79:O80"/>
    <mergeCell ref="P79:P80"/>
    <mergeCell ref="R58:R59"/>
    <mergeCell ref="G58:G59"/>
    <mergeCell ref="H58:H59"/>
    <mergeCell ref="I58:I59"/>
    <mergeCell ref="J58:J59"/>
    <mergeCell ref="K58:K59"/>
    <mergeCell ref="L58:L59"/>
    <mergeCell ref="M58:M59"/>
    <mergeCell ref="N58:N59"/>
    <mergeCell ref="O58:O59"/>
    <mergeCell ref="P58:P59"/>
    <mergeCell ref="Q58:Q59"/>
    <mergeCell ref="A79:A80"/>
    <mergeCell ref="B79:B80"/>
    <mergeCell ref="C79:C80"/>
    <mergeCell ref="D79:D80"/>
    <mergeCell ref="E79:E80"/>
    <mergeCell ref="A58:A59"/>
    <mergeCell ref="B58:B59"/>
    <mergeCell ref="C58:C59"/>
    <mergeCell ref="D58:D59"/>
    <mergeCell ref="E58:E59"/>
    <mergeCell ref="R50:R51"/>
    <mergeCell ref="S50:S51"/>
    <mergeCell ref="V50:V51"/>
    <mergeCell ref="W50:W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S58:S59"/>
    <mergeCell ref="V58:V59"/>
    <mergeCell ref="W58:W59"/>
    <mergeCell ref="X50:X51"/>
    <mergeCell ref="Y50:Y51"/>
    <mergeCell ref="X58:X59"/>
    <mergeCell ref="Y58:Y59"/>
    <mergeCell ref="S48:S49"/>
    <mergeCell ref="V48:V49"/>
    <mergeCell ref="W48:W49"/>
    <mergeCell ref="X48:X49"/>
    <mergeCell ref="Y48:Y49"/>
    <mergeCell ref="A50:A51"/>
    <mergeCell ref="B50:B51"/>
    <mergeCell ref="C50:C51"/>
    <mergeCell ref="D50:D51"/>
    <mergeCell ref="E50:E51"/>
    <mergeCell ref="R48:R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V2:V3"/>
    <mergeCell ref="W2:W3"/>
    <mergeCell ref="X2:X3"/>
    <mergeCell ref="Y2:Y3"/>
    <mergeCell ref="A48:A49"/>
    <mergeCell ref="B48:B49"/>
    <mergeCell ref="C48:C49"/>
    <mergeCell ref="D48:D49"/>
    <mergeCell ref="E48:E49"/>
    <mergeCell ref="F48:F49"/>
    <mergeCell ref="A2:A3"/>
    <mergeCell ref="B2:I2"/>
    <mergeCell ref="J2:L2"/>
    <mergeCell ref="M2:O2"/>
    <mergeCell ref="P2:R2"/>
    <mergeCell ref="T2:U2"/>
  </mergeCells>
  <phoneticPr fontId="1" type="noConversion"/>
  <pageMargins left="0.7" right="0.7" top="0.75" bottom="0.75" header="0.3" footer="0.3"/>
  <pageSetup paperSize="8" scale="80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6"/>
  <sheetViews>
    <sheetView workbookViewId="0">
      <selection activeCell="Q20" sqref="Q20"/>
    </sheetView>
  </sheetViews>
  <sheetFormatPr defaultRowHeight="16.5"/>
  <sheetData>
    <row r="2" spans="1:1">
      <c r="A2" t="s">
        <v>104</v>
      </c>
    </row>
    <row r="3" spans="1:1">
      <c r="A3" t="s">
        <v>105</v>
      </c>
    </row>
    <row r="4" spans="1:1">
      <c r="A4" t="s">
        <v>106</v>
      </c>
    </row>
    <row r="5" spans="1:1">
      <c r="A5" t="s">
        <v>107</v>
      </c>
    </row>
    <row r="7" spans="1:1">
      <c r="A7" t="s">
        <v>108</v>
      </c>
    </row>
    <row r="8" spans="1:1">
      <c r="A8" t="s">
        <v>109</v>
      </c>
    </row>
    <row r="9" spans="1:1">
      <c r="A9" t="s">
        <v>110</v>
      </c>
    </row>
    <row r="11" spans="1:1">
      <c r="A11" t="s">
        <v>111</v>
      </c>
    </row>
    <row r="12" spans="1:1">
      <c r="A12" t="s">
        <v>112</v>
      </c>
    </row>
    <row r="13" spans="1:1">
      <c r="A13" t="s">
        <v>113</v>
      </c>
    </row>
    <row r="15" spans="1:1">
      <c r="A15" t="s">
        <v>114</v>
      </c>
    </row>
    <row r="16" spans="1:1">
      <c r="A16" t="s">
        <v>115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zoomScaleSheetLayoutView="100" workbookViewId="0">
      <selection activeCell="D7" sqref="D7:E7"/>
    </sheetView>
  </sheetViews>
  <sheetFormatPr defaultColWidth="10.125" defaultRowHeight="13.5"/>
  <cols>
    <col min="1" max="1" width="12.375" style="96" customWidth="1"/>
    <col min="2" max="3" width="14.25" style="97" customWidth="1"/>
    <col min="4" max="4" width="56" style="87" customWidth="1"/>
    <col min="5" max="5" width="18.625" style="87" customWidth="1"/>
    <col min="6" max="6" width="11.625" style="87" customWidth="1"/>
    <col min="7" max="7" width="10.875" style="87" customWidth="1"/>
    <col min="8" max="8" width="8.375" style="87" customWidth="1"/>
    <col min="9" max="16384" width="10.125" style="87"/>
  </cols>
  <sheetData>
    <row r="1" spans="1:8" ht="14.25" thickBot="1">
      <c r="A1" s="84" t="s">
        <v>844</v>
      </c>
      <c r="B1" s="85"/>
      <c r="C1" s="85"/>
      <c r="D1" s="85"/>
      <c r="E1" s="85"/>
      <c r="F1" s="86"/>
      <c r="G1" s="86" t="s">
        <v>845</v>
      </c>
    </row>
    <row r="2" spans="1:8" ht="14.25" thickTop="1">
      <c r="A2" s="88"/>
      <c r="B2" s="89"/>
      <c r="C2" s="89"/>
      <c r="D2" s="90"/>
      <c r="E2" s="90"/>
      <c r="F2" s="90"/>
      <c r="G2" s="90"/>
    </row>
    <row r="3" spans="1:8" ht="26.25">
      <c r="A3" s="293" t="s">
        <v>608</v>
      </c>
      <c r="B3" s="293"/>
      <c r="C3" s="293"/>
      <c r="D3" s="293"/>
      <c r="E3" s="293"/>
      <c r="F3" s="293"/>
      <c r="G3" s="293"/>
    </row>
    <row r="4" spans="1:8" ht="14.45" customHeight="1">
      <c r="A4" s="91"/>
      <c r="B4" s="91"/>
      <c r="C4" s="91"/>
      <c r="D4" s="91"/>
      <c r="E4" s="91"/>
      <c r="F4" s="91"/>
      <c r="G4" s="91"/>
      <c r="H4" s="92"/>
    </row>
    <row r="5" spans="1:8" ht="15">
      <c r="A5" s="132" t="s">
        <v>609</v>
      </c>
      <c r="B5" s="132" t="s">
        <v>610</v>
      </c>
      <c r="C5" s="132" t="s">
        <v>846</v>
      </c>
      <c r="D5" s="294" t="s">
        <v>847</v>
      </c>
      <c r="E5" s="294"/>
      <c r="F5" s="132" t="s">
        <v>611</v>
      </c>
      <c r="G5" s="132" t="s">
        <v>612</v>
      </c>
    </row>
    <row r="6" spans="1:8" ht="20.25" customHeight="1">
      <c r="A6" s="93" t="s">
        <v>848</v>
      </c>
      <c r="B6" s="94">
        <v>44137</v>
      </c>
      <c r="C6" s="95" t="s">
        <v>849</v>
      </c>
      <c r="D6" s="295" t="s">
        <v>850</v>
      </c>
      <c r="E6" s="296"/>
      <c r="F6" s="95" t="s">
        <v>851</v>
      </c>
      <c r="G6" s="95" t="s">
        <v>852</v>
      </c>
    </row>
    <row r="7" spans="1:8" ht="19.899999999999999" customHeight="1">
      <c r="A7" s="93"/>
      <c r="B7" s="94"/>
      <c r="C7" s="95"/>
      <c r="D7" s="290"/>
      <c r="E7" s="290"/>
      <c r="F7" s="95"/>
      <c r="G7" s="95"/>
    </row>
    <row r="8" spans="1:8" ht="19.899999999999999" customHeight="1">
      <c r="A8" s="93"/>
      <c r="B8" s="94"/>
      <c r="C8" s="95"/>
      <c r="D8" s="290"/>
      <c r="E8" s="290"/>
      <c r="F8" s="95"/>
      <c r="G8" s="95"/>
    </row>
    <row r="9" spans="1:8" ht="19.899999999999999" customHeight="1">
      <c r="A9" s="93"/>
      <c r="B9" s="94"/>
      <c r="C9" s="95"/>
      <c r="D9" s="290"/>
      <c r="E9" s="290"/>
      <c r="F9" s="95"/>
      <c r="G9" s="95"/>
    </row>
    <row r="10" spans="1:8" ht="19.899999999999999" customHeight="1">
      <c r="A10" s="93"/>
      <c r="B10" s="94"/>
      <c r="C10" s="95"/>
      <c r="D10" s="290"/>
      <c r="E10" s="290"/>
      <c r="F10" s="95"/>
      <c r="G10" s="95"/>
    </row>
    <row r="11" spans="1:8" ht="19.899999999999999" customHeight="1">
      <c r="A11" s="93"/>
      <c r="B11" s="94"/>
      <c r="C11" s="95"/>
      <c r="D11" s="290"/>
      <c r="E11" s="290"/>
      <c r="F11" s="95"/>
      <c r="G11" s="95"/>
    </row>
    <row r="12" spans="1:8" ht="19.899999999999999" customHeight="1">
      <c r="A12" s="93"/>
      <c r="B12" s="94"/>
      <c r="C12" s="95"/>
      <c r="D12" s="290"/>
      <c r="E12" s="290"/>
      <c r="F12" s="95"/>
      <c r="G12" s="95"/>
    </row>
    <row r="13" spans="1:8" ht="19.899999999999999" customHeight="1">
      <c r="A13" s="93"/>
      <c r="B13" s="94"/>
      <c r="C13" s="95"/>
      <c r="D13" s="290"/>
      <c r="E13" s="290"/>
      <c r="F13" s="95"/>
      <c r="G13" s="95"/>
    </row>
    <row r="14" spans="1:8" ht="19.899999999999999" customHeight="1">
      <c r="A14" s="93"/>
      <c r="B14" s="94"/>
      <c r="C14" s="95"/>
      <c r="D14" s="290"/>
      <c r="E14" s="290"/>
      <c r="F14" s="95"/>
      <c r="G14" s="95"/>
    </row>
    <row r="15" spans="1:8" ht="19.899999999999999" customHeight="1">
      <c r="A15" s="93"/>
      <c r="B15" s="94"/>
      <c r="C15" s="95"/>
      <c r="D15" s="290"/>
      <c r="E15" s="290"/>
      <c r="F15" s="95"/>
      <c r="G15" s="95"/>
    </row>
    <row r="16" spans="1:8" ht="19.899999999999999" customHeight="1">
      <c r="A16" s="93"/>
      <c r="B16" s="94"/>
      <c r="C16" s="95"/>
      <c r="D16" s="290"/>
      <c r="E16" s="290"/>
      <c r="F16" s="95"/>
      <c r="G16" s="95"/>
    </row>
    <row r="17" spans="1:7" ht="19.899999999999999" customHeight="1">
      <c r="A17" s="93"/>
      <c r="B17" s="94"/>
      <c r="C17" s="95"/>
      <c r="D17" s="290"/>
      <c r="E17" s="290"/>
      <c r="F17" s="95"/>
      <c r="G17" s="95"/>
    </row>
    <row r="18" spans="1:7" ht="19.899999999999999" customHeight="1">
      <c r="A18" s="93"/>
      <c r="B18" s="94"/>
      <c r="C18" s="95"/>
      <c r="D18" s="290"/>
      <c r="E18" s="290"/>
      <c r="F18" s="95"/>
      <c r="G18" s="95"/>
    </row>
    <row r="19" spans="1:7" ht="19.899999999999999" customHeight="1">
      <c r="A19" s="93"/>
      <c r="B19" s="94"/>
      <c r="C19" s="95"/>
      <c r="D19" s="290"/>
      <c r="E19" s="290"/>
      <c r="F19" s="95"/>
      <c r="G19" s="95"/>
    </row>
    <row r="20" spans="1:7" ht="15.6" customHeight="1">
      <c r="A20" s="291" t="s">
        <v>853</v>
      </c>
      <c r="B20" s="291"/>
      <c r="C20" s="291"/>
      <c r="D20" s="291"/>
      <c r="E20" s="291"/>
      <c r="F20" s="291"/>
      <c r="G20" s="291"/>
    </row>
    <row r="21" spans="1:7">
      <c r="A21" s="292"/>
      <c r="B21" s="292"/>
      <c r="C21" s="292"/>
      <c r="D21" s="292"/>
      <c r="E21" s="292"/>
      <c r="F21" s="292"/>
      <c r="G21" s="292"/>
    </row>
  </sheetData>
  <mergeCells count="17">
    <mergeCell ref="D15:E15"/>
    <mergeCell ref="A3:G3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6:E16"/>
    <mergeCell ref="D17:E17"/>
    <mergeCell ref="D18:E18"/>
    <mergeCell ref="D19:E19"/>
    <mergeCell ref="A20:G21"/>
  </mergeCells>
  <phoneticPr fontId="1" type="noConversion"/>
  <printOptions horizontalCentered="1"/>
  <pageMargins left="0.39370078740157483" right="0.39370078740157483" top="0.74803149606299213" bottom="0.74803149606299213" header="0.31496062992125984" footer="0.31496062992125984"/>
  <pageSetup paperSize="9" scale="94" orientation="landscape" r:id="rId1"/>
  <headerFooter>
    <oddFooter>&amp;LEBS(한국교육방송공사)&amp;C&amp;P&amp;R쌍용정보통신컨소시엄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00"/>
  <sheetViews>
    <sheetView showGridLines="0" view="pageBreakPreview" topLeftCell="A16" zoomScale="85" zoomScaleNormal="115" zoomScaleSheetLayoutView="85" workbookViewId="0">
      <selection activeCell="I16" sqref="H1:I1048576"/>
    </sheetView>
  </sheetViews>
  <sheetFormatPr defaultColWidth="9" defaultRowHeight="13.5"/>
  <cols>
    <col min="1" max="2" width="11.5" style="26" customWidth="1"/>
    <col min="3" max="3" width="33" style="30" customWidth="1"/>
    <col min="4" max="4" width="30.875" style="29" customWidth="1"/>
    <col min="5" max="5" width="69.75" style="26" customWidth="1"/>
    <col min="6" max="6" width="7.125" style="28" customWidth="1"/>
    <col min="7" max="7" width="9.25" style="27" customWidth="1"/>
    <col min="8" max="8" width="38.875" style="26" customWidth="1"/>
    <col min="9" max="16384" width="9" style="26"/>
  </cols>
  <sheetData>
    <row r="1" spans="1:10" s="56" customFormat="1" ht="37.15" customHeight="1">
      <c r="A1" s="304" t="s">
        <v>739</v>
      </c>
      <c r="B1" s="305"/>
      <c r="C1" s="306"/>
      <c r="D1" s="306"/>
      <c r="E1" s="306"/>
      <c r="F1" s="306"/>
      <c r="G1" s="306"/>
      <c r="H1" s="307"/>
    </row>
    <row r="2" spans="1:10" s="43" customFormat="1" ht="35.450000000000003" customHeight="1">
      <c r="A2" s="308" t="s">
        <v>383</v>
      </c>
      <c r="B2" s="309"/>
      <c r="C2" s="310"/>
      <c r="D2" s="55" t="s">
        <v>384</v>
      </c>
      <c r="E2" s="62" t="s">
        <v>368</v>
      </c>
      <c r="F2" s="62" t="s">
        <v>385</v>
      </c>
      <c r="G2" s="62" t="s">
        <v>367</v>
      </c>
      <c r="H2" s="38" t="s">
        <v>386</v>
      </c>
    </row>
    <row r="3" spans="1:10" s="52" customFormat="1" ht="30" customHeight="1">
      <c r="A3" s="300" t="s">
        <v>387</v>
      </c>
      <c r="B3" s="300" t="s">
        <v>388</v>
      </c>
      <c r="C3" s="37" t="s">
        <v>389</v>
      </c>
      <c r="D3" s="37" t="s">
        <v>390</v>
      </c>
      <c r="E3" s="50" t="s">
        <v>391</v>
      </c>
      <c r="F3" s="80">
        <v>2</v>
      </c>
      <c r="G3" s="80" t="s">
        <v>355</v>
      </c>
      <c r="H3" s="51" t="s">
        <v>392</v>
      </c>
      <c r="I3" s="53"/>
      <c r="J3" s="53"/>
    </row>
    <row r="4" spans="1:10" s="52" customFormat="1" ht="30" customHeight="1">
      <c r="A4" s="300"/>
      <c r="B4" s="300"/>
      <c r="C4" s="37" t="s">
        <v>393</v>
      </c>
      <c r="D4" s="37" t="s">
        <v>390</v>
      </c>
      <c r="E4" s="50" t="s">
        <v>391</v>
      </c>
      <c r="F4" s="80">
        <v>2</v>
      </c>
      <c r="G4" s="80" t="s">
        <v>355</v>
      </c>
      <c r="H4" s="51" t="s">
        <v>394</v>
      </c>
      <c r="I4" s="53"/>
      <c r="J4" s="53"/>
    </row>
    <row r="5" spans="1:10" s="52" customFormat="1" ht="30" customHeight="1">
      <c r="A5" s="300"/>
      <c r="B5" s="300"/>
      <c r="C5" s="37" t="s">
        <v>395</v>
      </c>
      <c r="D5" s="37" t="s">
        <v>396</v>
      </c>
      <c r="E5" s="50" t="s">
        <v>397</v>
      </c>
      <c r="F5" s="80">
        <v>2</v>
      </c>
      <c r="G5" s="80" t="s">
        <v>355</v>
      </c>
      <c r="H5" s="51" t="s">
        <v>394</v>
      </c>
      <c r="I5" s="53"/>
      <c r="J5" s="53"/>
    </row>
    <row r="6" spans="1:10" s="52" customFormat="1" ht="30" customHeight="1">
      <c r="A6" s="300"/>
      <c r="B6" s="300"/>
      <c r="C6" s="37" t="s">
        <v>398</v>
      </c>
      <c r="D6" s="37" t="s">
        <v>396</v>
      </c>
      <c r="E6" s="50" t="s">
        <v>397</v>
      </c>
      <c r="F6" s="80">
        <v>2</v>
      </c>
      <c r="G6" s="80" t="s">
        <v>355</v>
      </c>
      <c r="H6" s="51" t="s">
        <v>394</v>
      </c>
      <c r="I6" s="53"/>
      <c r="J6" s="53"/>
    </row>
    <row r="7" spans="1:10" s="52" customFormat="1" ht="30" customHeight="1">
      <c r="A7" s="300"/>
      <c r="B7" s="300"/>
      <c r="C7" s="37" t="s">
        <v>399</v>
      </c>
      <c r="D7" s="37" t="s">
        <v>396</v>
      </c>
      <c r="E7" s="50" t="s">
        <v>397</v>
      </c>
      <c r="F7" s="80">
        <v>2</v>
      </c>
      <c r="G7" s="80" t="s">
        <v>355</v>
      </c>
      <c r="H7" s="51" t="s">
        <v>394</v>
      </c>
      <c r="I7" s="53"/>
      <c r="J7" s="53"/>
    </row>
    <row r="8" spans="1:10" s="52" customFormat="1" ht="30" customHeight="1">
      <c r="A8" s="300"/>
      <c r="B8" s="300"/>
      <c r="C8" s="37" t="s">
        <v>400</v>
      </c>
      <c r="D8" s="37" t="s">
        <v>396</v>
      </c>
      <c r="E8" s="50" t="s">
        <v>397</v>
      </c>
      <c r="F8" s="80">
        <v>2</v>
      </c>
      <c r="G8" s="80" t="s">
        <v>355</v>
      </c>
      <c r="H8" s="51" t="s">
        <v>394</v>
      </c>
      <c r="I8" s="53"/>
      <c r="J8" s="53"/>
    </row>
    <row r="9" spans="1:10" s="52" customFormat="1" ht="30" customHeight="1">
      <c r="A9" s="300"/>
      <c r="B9" s="300"/>
      <c r="C9" s="37" t="s">
        <v>401</v>
      </c>
      <c r="D9" s="37" t="s">
        <v>402</v>
      </c>
      <c r="E9" s="50" t="s">
        <v>397</v>
      </c>
      <c r="F9" s="80">
        <v>1</v>
      </c>
      <c r="G9" s="80" t="s">
        <v>355</v>
      </c>
      <c r="H9" s="51"/>
      <c r="I9" s="53"/>
      <c r="J9" s="53"/>
    </row>
    <row r="10" spans="1:10" s="52" customFormat="1" ht="30" customHeight="1">
      <c r="A10" s="300"/>
      <c r="B10" s="300" t="s">
        <v>403</v>
      </c>
      <c r="C10" s="37" t="s">
        <v>622</v>
      </c>
      <c r="D10" s="37" t="s">
        <v>404</v>
      </c>
      <c r="E10" s="50" t="s">
        <v>405</v>
      </c>
      <c r="F10" s="80">
        <v>2</v>
      </c>
      <c r="G10" s="80" t="s">
        <v>355</v>
      </c>
      <c r="H10" s="51" t="s">
        <v>366</v>
      </c>
      <c r="I10" s="53"/>
      <c r="J10" s="53"/>
    </row>
    <row r="11" spans="1:10" s="52" customFormat="1" ht="30" customHeight="1">
      <c r="A11" s="300"/>
      <c r="B11" s="300"/>
      <c r="C11" s="37" t="s">
        <v>406</v>
      </c>
      <c r="D11" s="37" t="s">
        <v>404</v>
      </c>
      <c r="E11" s="50" t="s">
        <v>405</v>
      </c>
      <c r="F11" s="80">
        <v>2</v>
      </c>
      <c r="G11" s="80" t="s">
        <v>355</v>
      </c>
      <c r="H11" s="51" t="s">
        <v>394</v>
      </c>
      <c r="I11" s="53"/>
      <c r="J11" s="53"/>
    </row>
    <row r="12" spans="1:10" s="52" customFormat="1" ht="30" customHeight="1">
      <c r="A12" s="300"/>
      <c r="B12" s="300"/>
      <c r="C12" s="37" t="s">
        <v>621</v>
      </c>
      <c r="D12" s="37" t="s">
        <v>404</v>
      </c>
      <c r="E12" s="50" t="s">
        <v>405</v>
      </c>
      <c r="F12" s="80">
        <v>2</v>
      </c>
      <c r="G12" s="80" t="s">
        <v>355</v>
      </c>
      <c r="H12" s="51" t="s">
        <v>366</v>
      </c>
      <c r="I12" s="53"/>
      <c r="J12" s="53"/>
    </row>
    <row r="13" spans="1:10" s="52" customFormat="1" ht="30" customHeight="1">
      <c r="A13" s="300"/>
      <c r="B13" s="300"/>
      <c r="C13" s="37" t="s">
        <v>407</v>
      </c>
      <c r="D13" s="37" t="s">
        <v>408</v>
      </c>
      <c r="E13" s="50" t="s">
        <v>409</v>
      </c>
      <c r="F13" s="80">
        <v>2</v>
      </c>
      <c r="G13" s="80" t="s">
        <v>355</v>
      </c>
      <c r="H13" s="51" t="s">
        <v>410</v>
      </c>
      <c r="I13" s="53"/>
      <c r="J13" s="53"/>
    </row>
    <row r="14" spans="1:10" s="52" customFormat="1" ht="30" customHeight="1">
      <c r="A14" s="300"/>
      <c r="B14" s="300"/>
      <c r="C14" s="37" t="s">
        <v>411</v>
      </c>
      <c r="D14" s="37" t="s">
        <v>412</v>
      </c>
      <c r="E14" s="50" t="s">
        <v>409</v>
      </c>
      <c r="F14" s="80">
        <v>2</v>
      </c>
      <c r="G14" s="80" t="s">
        <v>355</v>
      </c>
      <c r="H14" s="51" t="s">
        <v>410</v>
      </c>
      <c r="I14" s="53"/>
      <c r="J14" s="53"/>
    </row>
    <row r="15" spans="1:10" s="52" customFormat="1" ht="30" customHeight="1">
      <c r="A15" s="300"/>
      <c r="B15" s="300"/>
      <c r="C15" s="37" t="s">
        <v>413</v>
      </c>
      <c r="D15" s="37" t="s">
        <v>408</v>
      </c>
      <c r="E15" s="50" t="s">
        <v>409</v>
      </c>
      <c r="F15" s="80">
        <v>2</v>
      </c>
      <c r="G15" s="80" t="s">
        <v>355</v>
      </c>
      <c r="H15" s="51" t="s">
        <v>410</v>
      </c>
      <c r="I15" s="53"/>
      <c r="J15" s="53"/>
    </row>
    <row r="16" spans="1:10" s="52" customFormat="1" ht="30" customHeight="1">
      <c r="A16" s="300"/>
      <c r="B16" s="300"/>
      <c r="C16" s="37" t="s">
        <v>414</v>
      </c>
      <c r="D16" s="37" t="s">
        <v>408</v>
      </c>
      <c r="E16" s="50" t="s">
        <v>409</v>
      </c>
      <c r="F16" s="80">
        <v>2</v>
      </c>
      <c r="G16" s="80" t="s">
        <v>355</v>
      </c>
      <c r="H16" s="51" t="s">
        <v>366</v>
      </c>
      <c r="I16" s="53"/>
      <c r="J16" s="53"/>
    </row>
    <row r="17" spans="1:10" s="52" customFormat="1" ht="30" customHeight="1">
      <c r="A17" s="300"/>
      <c r="B17" s="300"/>
      <c r="C17" s="37" t="s">
        <v>623</v>
      </c>
      <c r="D17" s="37" t="s">
        <v>412</v>
      </c>
      <c r="E17" s="50" t="s">
        <v>415</v>
      </c>
      <c r="F17" s="80">
        <v>2</v>
      </c>
      <c r="G17" s="80" t="s">
        <v>355</v>
      </c>
      <c r="H17" s="51"/>
      <c r="I17" s="53"/>
      <c r="J17" s="53"/>
    </row>
    <row r="18" spans="1:10" s="52" customFormat="1" ht="30" customHeight="1">
      <c r="A18" s="300"/>
      <c r="B18" s="300"/>
      <c r="C18" s="37" t="s">
        <v>4</v>
      </c>
      <c r="D18" s="37" t="s">
        <v>412</v>
      </c>
      <c r="E18" s="50" t="s">
        <v>415</v>
      </c>
      <c r="F18" s="80">
        <v>2</v>
      </c>
      <c r="G18" s="80" t="s">
        <v>355</v>
      </c>
      <c r="H18" s="51" t="s">
        <v>392</v>
      </c>
      <c r="I18" s="53"/>
      <c r="J18" s="53"/>
    </row>
    <row r="19" spans="1:10" s="52" customFormat="1" ht="30" customHeight="1">
      <c r="A19" s="300"/>
      <c r="B19" s="300"/>
      <c r="C19" s="37" t="s">
        <v>624</v>
      </c>
      <c r="D19" s="37" t="s">
        <v>412</v>
      </c>
      <c r="E19" s="50" t="s">
        <v>415</v>
      </c>
      <c r="F19" s="80">
        <v>2</v>
      </c>
      <c r="G19" s="80" t="s">
        <v>355</v>
      </c>
      <c r="H19" s="51"/>
      <c r="I19" s="53"/>
      <c r="J19" s="53"/>
    </row>
    <row r="20" spans="1:10" s="52" customFormat="1" ht="30" customHeight="1">
      <c r="A20" s="300"/>
      <c r="B20" s="300"/>
      <c r="C20" s="37" t="s">
        <v>625</v>
      </c>
      <c r="D20" s="37" t="s">
        <v>412</v>
      </c>
      <c r="E20" s="50" t="s">
        <v>415</v>
      </c>
      <c r="F20" s="80">
        <v>2</v>
      </c>
      <c r="G20" s="80" t="s">
        <v>355</v>
      </c>
      <c r="H20" s="51"/>
      <c r="I20" s="53"/>
      <c r="J20" s="53"/>
    </row>
    <row r="21" spans="1:10" s="52" customFormat="1" ht="30" customHeight="1">
      <c r="A21" s="300"/>
      <c r="B21" s="300"/>
      <c r="C21" s="37" t="s">
        <v>622</v>
      </c>
      <c r="D21" s="37" t="s">
        <v>416</v>
      </c>
      <c r="E21" s="50" t="s">
        <v>391</v>
      </c>
      <c r="F21" s="80">
        <v>2</v>
      </c>
      <c r="G21" s="80" t="s">
        <v>355</v>
      </c>
      <c r="H21" s="51" t="s">
        <v>366</v>
      </c>
      <c r="I21" s="53"/>
      <c r="J21" s="53"/>
    </row>
    <row r="22" spans="1:10" s="52" customFormat="1" ht="30" customHeight="1">
      <c r="A22" s="300"/>
      <c r="B22" s="300"/>
      <c r="C22" s="37" t="s">
        <v>406</v>
      </c>
      <c r="D22" s="37" t="s">
        <v>362</v>
      </c>
      <c r="E22" s="50" t="s">
        <v>391</v>
      </c>
      <c r="F22" s="80">
        <v>2</v>
      </c>
      <c r="G22" s="80" t="s">
        <v>355</v>
      </c>
      <c r="H22" s="51" t="s">
        <v>394</v>
      </c>
      <c r="I22" s="53"/>
      <c r="J22" s="53"/>
    </row>
    <row r="23" spans="1:10" s="52" customFormat="1" ht="30" customHeight="1">
      <c r="A23" s="300"/>
      <c r="B23" s="300"/>
      <c r="C23" s="37" t="s">
        <v>621</v>
      </c>
      <c r="D23" s="37" t="s">
        <v>416</v>
      </c>
      <c r="E23" s="50" t="s">
        <v>391</v>
      </c>
      <c r="F23" s="80">
        <v>2</v>
      </c>
      <c r="G23" s="80" t="s">
        <v>355</v>
      </c>
      <c r="H23" s="51" t="s">
        <v>366</v>
      </c>
      <c r="I23" s="53"/>
      <c r="J23" s="53"/>
    </row>
    <row r="24" spans="1:10" s="52" customFormat="1" ht="30" customHeight="1">
      <c r="A24" s="300"/>
      <c r="B24" s="300"/>
      <c r="C24" s="37" t="s">
        <v>407</v>
      </c>
      <c r="D24" s="37" t="s">
        <v>416</v>
      </c>
      <c r="E24" s="50" t="s">
        <v>391</v>
      </c>
      <c r="F24" s="80">
        <v>2</v>
      </c>
      <c r="G24" s="80" t="s">
        <v>355</v>
      </c>
      <c r="H24" s="51" t="s">
        <v>410</v>
      </c>
      <c r="I24" s="53"/>
      <c r="J24" s="53"/>
    </row>
    <row r="25" spans="1:10" s="52" customFormat="1" ht="30" customHeight="1">
      <c r="A25" s="300"/>
      <c r="B25" s="300"/>
      <c r="C25" s="37" t="s">
        <v>411</v>
      </c>
      <c r="D25" s="37" t="s">
        <v>416</v>
      </c>
      <c r="E25" s="50" t="s">
        <v>391</v>
      </c>
      <c r="F25" s="80">
        <v>2</v>
      </c>
      <c r="G25" s="80" t="s">
        <v>355</v>
      </c>
      <c r="H25" s="51" t="s">
        <v>410</v>
      </c>
      <c r="I25" s="53"/>
      <c r="J25" s="53"/>
    </row>
    <row r="26" spans="1:10" s="52" customFormat="1" ht="30" customHeight="1">
      <c r="A26" s="300"/>
      <c r="B26" s="300"/>
      <c r="C26" s="37" t="s">
        <v>413</v>
      </c>
      <c r="D26" s="37" t="s">
        <v>416</v>
      </c>
      <c r="E26" s="50" t="s">
        <v>391</v>
      </c>
      <c r="F26" s="80">
        <v>2</v>
      </c>
      <c r="G26" s="80" t="s">
        <v>355</v>
      </c>
      <c r="H26" s="51" t="s">
        <v>410</v>
      </c>
      <c r="I26" s="53"/>
      <c r="J26" s="53"/>
    </row>
    <row r="27" spans="1:10" s="52" customFormat="1" ht="30" customHeight="1">
      <c r="A27" s="300"/>
      <c r="B27" s="300"/>
      <c r="C27" s="37" t="s">
        <v>414</v>
      </c>
      <c r="D27" s="37" t="s">
        <v>416</v>
      </c>
      <c r="E27" s="50" t="s">
        <v>391</v>
      </c>
      <c r="F27" s="80">
        <v>2</v>
      </c>
      <c r="G27" s="80" t="s">
        <v>355</v>
      </c>
      <c r="H27" s="51" t="s">
        <v>366</v>
      </c>
      <c r="I27" s="53"/>
      <c r="J27" s="53"/>
    </row>
    <row r="28" spans="1:10" s="52" customFormat="1" ht="30" customHeight="1">
      <c r="A28" s="300"/>
      <c r="B28" s="300"/>
      <c r="C28" s="37" t="s">
        <v>623</v>
      </c>
      <c r="D28" s="37" t="s">
        <v>416</v>
      </c>
      <c r="E28" s="50" t="s">
        <v>391</v>
      </c>
      <c r="F28" s="80">
        <v>2</v>
      </c>
      <c r="G28" s="80" t="s">
        <v>355</v>
      </c>
      <c r="H28" s="51"/>
      <c r="I28" s="53"/>
      <c r="J28" s="53"/>
    </row>
    <row r="29" spans="1:10" s="52" customFormat="1" ht="30" customHeight="1">
      <c r="A29" s="300"/>
      <c r="B29" s="300"/>
      <c r="C29" s="37" t="s">
        <v>4</v>
      </c>
      <c r="D29" s="37" t="s">
        <v>416</v>
      </c>
      <c r="E29" s="50" t="s">
        <v>391</v>
      </c>
      <c r="F29" s="80">
        <v>2</v>
      </c>
      <c r="G29" s="80" t="s">
        <v>355</v>
      </c>
      <c r="H29" s="51" t="s">
        <v>392</v>
      </c>
      <c r="I29" s="53"/>
      <c r="J29" s="53"/>
    </row>
    <row r="30" spans="1:10" s="52" customFormat="1" ht="30" customHeight="1">
      <c r="A30" s="300"/>
      <c r="B30" s="300"/>
      <c r="C30" s="37" t="s">
        <v>624</v>
      </c>
      <c r="D30" s="37" t="s">
        <v>416</v>
      </c>
      <c r="E30" s="50" t="s">
        <v>391</v>
      </c>
      <c r="F30" s="80">
        <v>2</v>
      </c>
      <c r="G30" s="80" t="s">
        <v>355</v>
      </c>
      <c r="H30" s="51"/>
      <c r="I30" s="53"/>
      <c r="J30" s="53"/>
    </row>
    <row r="31" spans="1:10" s="52" customFormat="1" ht="30" customHeight="1">
      <c r="A31" s="300"/>
      <c r="B31" s="300"/>
      <c r="C31" s="37" t="s">
        <v>625</v>
      </c>
      <c r="D31" s="37" t="s">
        <v>416</v>
      </c>
      <c r="E31" s="50" t="s">
        <v>391</v>
      </c>
      <c r="F31" s="80">
        <v>2</v>
      </c>
      <c r="G31" s="80" t="s">
        <v>355</v>
      </c>
      <c r="H31" s="51"/>
      <c r="I31" s="53"/>
      <c r="J31" s="53"/>
    </row>
    <row r="32" spans="1:10" s="52" customFormat="1" ht="30" customHeight="1">
      <c r="A32" s="300"/>
      <c r="B32" s="300"/>
      <c r="C32" s="37" t="s">
        <v>418</v>
      </c>
      <c r="D32" s="37" t="s">
        <v>419</v>
      </c>
      <c r="E32" s="50" t="s">
        <v>391</v>
      </c>
      <c r="F32" s="80">
        <v>1</v>
      </c>
      <c r="G32" s="80" t="s">
        <v>355</v>
      </c>
      <c r="H32" s="51"/>
      <c r="I32" s="53"/>
      <c r="J32" s="53"/>
    </row>
    <row r="33" spans="1:10" s="52" customFormat="1" ht="30" customHeight="1">
      <c r="A33" s="300"/>
      <c r="B33" s="300" t="s">
        <v>420</v>
      </c>
      <c r="C33" s="37" t="s">
        <v>421</v>
      </c>
      <c r="D33" s="37" t="s">
        <v>412</v>
      </c>
      <c r="E33" s="50" t="s">
        <v>422</v>
      </c>
      <c r="F33" s="80">
        <v>2</v>
      </c>
      <c r="G33" s="80" t="s">
        <v>355</v>
      </c>
      <c r="H33" s="51" t="s">
        <v>392</v>
      </c>
      <c r="I33" s="53"/>
      <c r="J33" s="53"/>
    </row>
    <row r="34" spans="1:10" s="52" customFormat="1" ht="30" customHeight="1">
      <c r="A34" s="300"/>
      <c r="B34" s="300"/>
      <c r="C34" s="37" t="s">
        <v>423</v>
      </c>
      <c r="D34" s="37" t="s">
        <v>412</v>
      </c>
      <c r="E34" s="50" t="s">
        <v>415</v>
      </c>
      <c r="F34" s="80">
        <v>2</v>
      </c>
      <c r="G34" s="80" t="s">
        <v>355</v>
      </c>
      <c r="H34" s="51" t="s">
        <v>392</v>
      </c>
      <c r="I34" s="53"/>
      <c r="J34" s="53"/>
    </row>
    <row r="35" spans="1:10" s="52" customFormat="1" ht="30" customHeight="1">
      <c r="A35" s="300"/>
      <c r="B35" s="300"/>
      <c r="C35" s="37" t="s">
        <v>424</v>
      </c>
      <c r="D35" s="37" t="s">
        <v>412</v>
      </c>
      <c r="E35" s="50" t="s">
        <v>409</v>
      </c>
      <c r="F35" s="80">
        <v>2</v>
      </c>
      <c r="G35" s="80" t="s">
        <v>355</v>
      </c>
      <c r="H35" s="51" t="s">
        <v>392</v>
      </c>
      <c r="I35" s="53"/>
      <c r="J35" s="53"/>
    </row>
    <row r="36" spans="1:10" s="52" customFormat="1" ht="30" customHeight="1">
      <c r="A36" s="300"/>
      <c r="B36" s="300"/>
      <c r="C36" s="37" t="s">
        <v>425</v>
      </c>
      <c r="D36" s="37" t="s">
        <v>412</v>
      </c>
      <c r="E36" s="50" t="s">
        <v>361</v>
      </c>
      <c r="F36" s="80">
        <v>2</v>
      </c>
      <c r="G36" s="80" t="s">
        <v>355</v>
      </c>
      <c r="H36" s="51" t="s">
        <v>392</v>
      </c>
      <c r="I36" s="53"/>
      <c r="J36" s="53"/>
    </row>
    <row r="37" spans="1:10" s="52" customFormat="1" ht="30" customHeight="1">
      <c r="A37" s="300"/>
      <c r="B37" s="300"/>
      <c r="C37" s="37" t="s">
        <v>426</v>
      </c>
      <c r="D37" s="37" t="s">
        <v>412</v>
      </c>
      <c r="E37" s="50" t="s">
        <v>415</v>
      </c>
      <c r="F37" s="80">
        <v>2</v>
      </c>
      <c r="G37" s="80" t="s">
        <v>355</v>
      </c>
      <c r="H37" s="51" t="s">
        <v>392</v>
      </c>
      <c r="I37" s="53"/>
      <c r="J37" s="53"/>
    </row>
    <row r="38" spans="1:10" s="52" customFormat="1" ht="30" customHeight="1">
      <c r="A38" s="300"/>
      <c r="B38" s="300"/>
      <c r="C38" s="37" t="s">
        <v>417</v>
      </c>
      <c r="D38" s="37" t="s">
        <v>412</v>
      </c>
      <c r="E38" s="50" t="s">
        <v>415</v>
      </c>
      <c r="F38" s="80">
        <v>2</v>
      </c>
      <c r="G38" s="80" t="s">
        <v>355</v>
      </c>
      <c r="H38" s="51" t="s">
        <v>366</v>
      </c>
      <c r="I38" s="53"/>
      <c r="J38" s="53"/>
    </row>
    <row r="39" spans="1:10" s="52" customFormat="1" ht="30" customHeight="1">
      <c r="A39" s="300"/>
      <c r="B39" s="300"/>
      <c r="C39" s="37" t="s">
        <v>427</v>
      </c>
      <c r="D39" s="37" t="s">
        <v>412</v>
      </c>
      <c r="E39" s="50" t="s">
        <v>415</v>
      </c>
      <c r="F39" s="80">
        <v>2</v>
      </c>
      <c r="G39" s="80" t="s">
        <v>355</v>
      </c>
      <c r="H39" s="51" t="s">
        <v>392</v>
      </c>
      <c r="I39" s="53"/>
      <c r="J39" s="53"/>
    </row>
    <row r="40" spans="1:10" s="52" customFormat="1" ht="30" customHeight="1">
      <c r="A40" s="300"/>
      <c r="B40" s="300"/>
      <c r="C40" s="37" t="s">
        <v>428</v>
      </c>
      <c r="D40" s="37" t="s">
        <v>412</v>
      </c>
      <c r="E40" s="50" t="s">
        <v>415</v>
      </c>
      <c r="F40" s="80">
        <v>2</v>
      </c>
      <c r="G40" s="80" t="s">
        <v>355</v>
      </c>
      <c r="H40" s="51" t="s">
        <v>392</v>
      </c>
      <c r="I40" s="53"/>
      <c r="J40" s="53"/>
    </row>
    <row r="41" spans="1:10" s="52" customFormat="1" ht="30" customHeight="1">
      <c r="A41" s="300"/>
      <c r="B41" s="300"/>
      <c r="C41" s="37" t="s">
        <v>429</v>
      </c>
      <c r="D41" s="37" t="s">
        <v>408</v>
      </c>
      <c r="E41" s="50" t="s">
        <v>415</v>
      </c>
      <c r="F41" s="80">
        <v>2</v>
      </c>
      <c r="G41" s="80" t="s">
        <v>355</v>
      </c>
      <c r="H41" s="51" t="s">
        <v>392</v>
      </c>
      <c r="I41" s="53"/>
      <c r="J41" s="53"/>
    </row>
    <row r="42" spans="1:10" s="52" customFormat="1" ht="30" customHeight="1">
      <c r="A42" s="300"/>
      <c r="B42" s="300"/>
      <c r="C42" s="37" t="s">
        <v>430</v>
      </c>
      <c r="D42" s="37" t="s">
        <v>412</v>
      </c>
      <c r="E42" s="50" t="s">
        <v>415</v>
      </c>
      <c r="F42" s="80">
        <v>2</v>
      </c>
      <c r="G42" s="80" t="s">
        <v>355</v>
      </c>
      <c r="H42" s="51" t="s">
        <v>366</v>
      </c>
      <c r="I42" s="53"/>
      <c r="J42" s="53"/>
    </row>
    <row r="43" spans="1:10" s="52" customFormat="1" ht="30" customHeight="1">
      <c r="A43" s="300"/>
      <c r="B43" s="300"/>
      <c r="C43" s="37" t="s">
        <v>637</v>
      </c>
      <c r="D43" s="37" t="s">
        <v>638</v>
      </c>
      <c r="E43" s="50" t="s">
        <v>639</v>
      </c>
      <c r="F43" s="80">
        <v>2</v>
      </c>
      <c r="G43" s="80" t="s">
        <v>355</v>
      </c>
      <c r="H43" s="51" t="s">
        <v>392</v>
      </c>
      <c r="I43" s="53"/>
      <c r="J43" s="53"/>
    </row>
    <row r="44" spans="1:10" s="52" customFormat="1" ht="30" customHeight="1">
      <c r="A44" s="300"/>
      <c r="B44" s="300"/>
      <c r="C44" s="37" t="s">
        <v>21</v>
      </c>
      <c r="D44" s="37" t="s">
        <v>638</v>
      </c>
      <c r="E44" s="50" t="s">
        <v>640</v>
      </c>
      <c r="F44" s="80">
        <v>2</v>
      </c>
      <c r="G44" s="80" t="s">
        <v>355</v>
      </c>
      <c r="H44" s="51" t="s">
        <v>392</v>
      </c>
      <c r="I44" s="53"/>
      <c r="J44" s="53"/>
    </row>
    <row r="45" spans="1:10" s="52" customFormat="1" ht="30" customHeight="1">
      <c r="A45" s="300"/>
      <c r="B45" s="300"/>
      <c r="C45" s="37" t="s">
        <v>65</v>
      </c>
      <c r="D45" s="37" t="s">
        <v>638</v>
      </c>
      <c r="E45" s="50" t="s">
        <v>606</v>
      </c>
      <c r="F45" s="80">
        <v>2</v>
      </c>
      <c r="G45" s="80" t="s">
        <v>355</v>
      </c>
      <c r="H45" s="51" t="s">
        <v>392</v>
      </c>
      <c r="I45" s="53"/>
      <c r="J45" s="53"/>
    </row>
    <row r="46" spans="1:10" s="52" customFormat="1" ht="30" customHeight="1">
      <c r="A46" s="300"/>
      <c r="B46" s="300"/>
      <c r="C46" s="37" t="s">
        <v>641</v>
      </c>
      <c r="D46" s="37" t="s">
        <v>638</v>
      </c>
      <c r="E46" s="50" t="s">
        <v>606</v>
      </c>
      <c r="F46" s="80">
        <v>2</v>
      </c>
      <c r="G46" s="80" t="s">
        <v>355</v>
      </c>
      <c r="H46" s="51" t="s">
        <v>392</v>
      </c>
      <c r="I46" s="53"/>
      <c r="J46" s="53"/>
    </row>
    <row r="47" spans="1:10" s="52" customFormat="1" ht="30" customHeight="1">
      <c r="A47" s="300"/>
      <c r="B47" s="300"/>
      <c r="C47" s="37" t="s">
        <v>642</v>
      </c>
      <c r="D47" s="37" t="s">
        <v>638</v>
      </c>
      <c r="E47" s="50" t="s">
        <v>640</v>
      </c>
      <c r="F47" s="80">
        <v>2</v>
      </c>
      <c r="G47" s="80" t="s">
        <v>355</v>
      </c>
      <c r="H47" s="51" t="s">
        <v>392</v>
      </c>
      <c r="I47" s="53"/>
      <c r="J47" s="53"/>
    </row>
    <row r="48" spans="1:10" s="52" customFormat="1" ht="30" customHeight="1">
      <c r="A48" s="300"/>
      <c r="B48" s="300"/>
      <c r="C48" s="37" t="s">
        <v>25</v>
      </c>
      <c r="D48" s="37" t="s">
        <v>638</v>
      </c>
      <c r="E48" s="50" t="s">
        <v>606</v>
      </c>
      <c r="F48" s="80">
        <v>2</v>
      </c>
      <c r="G48" s="80" t="s">
        <v>355</v>
      </c>
      <c r="H48" s="51" t="s">
        <v>366</v>
      </c>
      <c r="I48" s="53"/>
      <c r="J48" s="53"/>
    </row>
    <row r="49" spans="1:10" s="52" customFormat="1" ht="30" customHeight="1">
      <c r="A49" s="300"/>
      <c r="B49" s="300"/>
      <c r="C49" s="37" t="s">
        <v>643</v>
      </c>
      <c r="D49" s="37" t="s">
        <v>644</v>
      </c>
      <c r="E49" s="50" t="s">
        <v>606</v>
      </c>
      <c r="F49" s="80">
        <v>2</v>
      </c>
      <c r="G49" s="80" t="s">
        <v>355</v>
      </c>
      <c r="H49" s="51" t="s">
        <v>392</v>
      </c>
      <c r="I49" s="53"/>
      <c r="J49" s="53"/>
    </row>
    <row r="50" spans="1:10" s="52" customFormat="1" ht="30" customHeight="1">
      <c r="A50" s="300"/>
      <c r="B50" s="300"/>
      <c r="C50" s="37" t="s">
        <v>645</v>
      </c>
      <c r="D50" s="37" t="s">
        <v>638</v>
      </c>
      <c r="E50" s="50" t="s">
        <v>606</v>
      </c>
      <c r="F50" s="80">
        <v>2</v>
      </c>
      <c r="G50" s="80" t="s">
        <v>355</v>
      </c>
      <c r="H50" s="51" t="s">
        <v>392</v>
      </c>
      <c r="I50" s="53"/>
      <c r="J50" s="53"/>
    </row>
    <row r="51" spans="1:10" s="52" customFormat="1" ht="30" customHeight="1">
      <c r="A51" s="300"/>
      <c r="B51" s="300"/>
      <c r="C51" s="37" t="s">
        <v>646</v>
      </c>
      <c r="D51" s="37" t="s">
        <v>638</v>
      </c>
      <c r="E51" s="50" t="s">
        <v>640</v>
      </c>
      <c r="F51" s="80">
        <v>2</v>
      </c>
      <c r="G51" s="80" t="s">
        <v>355</v>
      </c>
      <c r="H51" s="51" t="s">
        <v>392</v>
      </c>
      <c r="I51" s="53"/>
      <c r="J51" s="53"/>
    </row>
    <row r="52" spans="1:10" s="52" customFormat="1" ht="30" customHeight="1">
      <c r="A52" s="300"/>
      <c r="B52" s="300"/>
      <c r="C52" s="37" t="s">
        <v>647</v>
      </c>
      <c r="D52" s="37" t="s">
        <v>638</v>
      </c>
      <c r="E52" s="50" t="s">
        <v>606</v>
      </c>
      <c r="F52" s="80">
        <v>2</v>
      </c>
      <c r="G52" s="80" t="s">
        <v>355</v>
      </c>
      <c r="H52" s="51" t="s">
        <v>366</v>
      </c>
      <c r="I52" s="53"/>
      <c r="J52" s="53"/>
    </row>
    <row r="53" spans="1:10" s="52" customFormat="1" ht="30" customHeight="1">
      <c r="A53" s="300"/>
      <c r="B53" s="300"/>
      <c r="C53" s="37" t="s">
        <v>140</v>
      </c>
      <c r="D53" s="37" t="s">
        <v>419</v>
      </c>
      <c r="E53" s="50" t="s">
        <v>606</v>
      </c>
      <c r="F53" s="80">
        <v>1</v>
      </c>
      <c r="G53" s="80" t="s">
        <v>355</v>
      </c>
      <c r="H53" s="51"/>
      <c r="I53" s="53"/>
      <c r="J53" s="53"/>
    </row>
    <row r="54" spans="1:10" s="52" customFormat="1" ht="30" customHeight="1">
      <c r="A54" s="300"/>
      <c r="B54" s="300"/>
      <c r="C54" s="37" t="s">
        <v>648</v>
      </c>
      <c r="D54" s="37" t="s">
        <v>649</v>
      </c>
      <c r="E54" s="50" t="s">
        <v>606</v>
      </c>
      <c r="F54" s="80">
        <v>7</v>
      </c>
      <c r="G54" s="80" t="s">
        <v>355</v>
      </c>
      <c r="H54" s="51"/>
      <c r="I54" s="53"/>
      <c r="J54" s="53"/>
    </row>
    <row r="55" spans="1:10" s="52" customFormat="1" ht="30" customHeight="1">
      <c r="A55" s="300"/>
      <c r="B55" s="300"/>
      <c r="C55" s="37" t="s">
        <v>650</v>
      </c>
      <c r="D55" s="37" t="s">
        <v>651</v>
      </c>
      <c r="E55" s="50" t="s">
        <v>640</v>
      </c>
      <c r="F55" s="80">
        <v>1</v>
      </c>
      <c r="G55" s="80" t="s">
        <v>355</v>
      </c>
      <c r="H55" s="51"/>
      <c r="I55" s="53"/>
      <c r="J55" s="53"/>
    </row>
    <row r="56" spans="1:10" s="52" customFormat="1" ht="30" customHeight="1">
      <c r="A56" s="300"/>
      <c r="B56" s="300"/>
      <c r="C56" s="37" t="s">
        <v>652</v>
      </c>
      <c r="D56" s="37" t="s">
        <v>653</v>
      </c>
      <c r="E56" s="50" t="s">
        <v>606</v>
      </c>
      <c r="F56" s="80">
        <v>2</v>
      </c>
      <c r="G56" s="80" t="s">
        <v>355</v>
      </c>
      <c r="H56" s="51"/>
      <c r="I56" s="53"/>
      <c r="J56" s="53"/>
    </row>
    <row r="57" spans="1:10" s="52" customFormat="1" ht="30" customHeight="1">
      <c r="A57" s="300"/>
      <c r="B57" s="300"/>
      <c r="C57" s="37" t="s">
        <v>654</v>
      </c>
      <c r="D57" s="37" t="s">
        <v>655</v>
      </c>
      <c r="E57" s="50" t="s">
        <v>640</v>
      </c>
      <c r="F57" s="80">
        <v>2</v>
      </c>
      <c r="G57" s="80" t="s">
        <v>355</v>
      </c>
      <c r="H57" s="51"/>
      <c r="I57" s="53"/>
      <c r="J57" s="53"/>
    </row>
    <row r="58" spans="1:10" s="52" customFormat="1" ht="30" customHeight="1">
      <c r="A58" s="300"/>
      <c r="B58" s="300"/>
      <c r="C58" s="37" t="s">
        <v>656</v>
      </c>
      <c r="D58" s="37" t="s">
        <v>657</v>
      </c>
      <c r="E58" s="50" t="s">
        <v>606</v>
      </c>
      <c r="F58" s="80">
        <v>1</v>
      </c>
      <c r="G58" s="80" t="s">
        <v>355</v>
      </c>
      <c r="H58" s="51"/>
      <c r="I58" s="53"/>
      <c r="J58" s="53"/>
    </row>
    <row r="59" spans="1:10" s="52" customFormat="1" ht="30" customHeight="1">
      <c r="A59" s="300"/>
      <c r="B59" s="300"/>
      <c r="C59" s="37" t="s">
        <v>141</v>
      </c>
      <c r="D59" s="37" t="s">
        <v>658</v>
      </c>
      <c r="E59" s="50" t="s">
        <v>606</v>
      </c>
      <c r="F59" s="80">
        <v>2</v>
      </c>
      <c r="G59" s="80" t="s">
        <v>355</v>
      </c>
      <c r="H59" s="51"/>
      <c r="I59" s="53"/>
      <c r="J59" s="53"/>
    </row>
    <row r="60" spans="1:10" s="52" customFormat="1" ht="30" customHeight="1">
      <c r="A60" s="300"/>
      <c r="B60" s="300"/>
      <c r="C60" s="37" t="s">
        <v>659</v>
      </c>
      <c r="D60" s="37" t="s">
        <v>660</v>
      </c>
      <c r="E60" s="50" t="s">
        <v>640</v>
      </c>
      <c r="F60" s="80">
        <v>2</v>
      </c>
      <c r="G60" s="80" t="s">
        <v>355</v>
      </c>
      <c r="H60" s="51"/>
      <c r="I60" s="53"/>
      <c r="J60" s="53"/>
    </row>
    <row r="61" spans="1:10" s="52" customFormat="1" ht="30" customHeight="1">
      <c r="A61" s="300"/>
      <c r="B61" s="300"/>
      <c r="C61" s="37" t="s">
        <v>141</v>
      </c>
      <c r="D61" s="37" t="s">
        <v>661</v>
      </c>
      <c r="E61" s="50" t="s">
        <v>662</v>
      </c>
      <c r="F61" s="80">
        <v>5</v>
      </c>
      <c r="G61" s="80" t="s">
        <v>355</v>
      </c>
      <c r="H61" s="51"/>
      <c r="I61" s="53"/>
      <c r="J61" s="53"/>
    </row>
    <row r="62" spans="1:10" s="52" customFormat="1" ht="30" customHeight="1">
      <c r="A62" s="300"/>
      <c r="B62" s="300"/>
      <c r="C62" s="37" t="s">
        <v>142</v>
      </c>
      <c r="D62" s="37" t="s">
        <v>663</v>
      </c>
      <c r="E62" s="50" t="s">
        <v>640</v>
      </c>
      <c r="F62" s="80">
        <v>2</v>
      </c>
      <c r="G62" s="80" t="s">
        <v>355</v>
      </c>
      <c r="H62" s="51"/>
      <c r="I62" s="53"/>
      <c r="J62" s="53"/>
    </row>
    <row r="63" spans="1:10" s="52" customFormat="1" ht="30" customHeight="1">
      <c r="A63" s="300"/>
      <c r="B63" s="300"/>
      <c r="C63" s="37" t="s">
        <v>142</v>
      </c>
      <c r="D63" s="37" t="s">
        <v>664</v>
      </c>
      <c r="E63" s="50" t="s">
        <v>665</v>
      </c>
      <c r="F63" s="80">
        <v>2</v>
      </c>
      <c r="G63" s="80" t="s">
        <v>355</v>
      </c>
      <c r="H63" s="51"/>
      <c r="I63" s="53"/>
      <c r="J63" s="53"/>
    </row>
    <row r="64" spans="1:10" s="52" customFormat="1" ht="30" customHeight="1">
      <c r="A64" s="300"/>
      <c r="B64" s="300"/>
      <c r="C64" s="37" t="s">
        <v>142</v>
      </c>
      <c r="D64" s="37" t="s">
        <v>666</v>
      </c>
      <c r="E64" s="50" t="s">
        <v>667</v>
      </c>
      <c r="F64" s="80">
        <v>2</v>
      </c>
      <c r="G64" s="80" t="s">
        <v>355</v>
      </c>
      <c r="H64" s="51"/>
      <c r="I64" s="53"/>
      <c r="J64" s="53"/>
    </row>
    <row r="65" spans="1:10" s="52" customFormat="1" ht="30" customHeight="1">
      <c r="A65" s="300"/>
      <c r="B65" s="300"/>
      <c r="C65" s="37" t="s">
        <v>143</v>
      </c>
      <c r="D65" s="37" t="s">
        <v>668</v>
      </c>
      <c r="E65" s="50" t="s">
        <v>669</v>
      </c>
      <c r="F65" s="80">
        <v>2</v>
      </c>
      <c r="G65" s="80" t="s">
        <v>355</v>
      </c>
      <c r="H65" s="51"/>
      <c r="I65" s="53"/>
      <c r="J65" s="53"/>
    </row>
    <row r="66" spans="1:10" s="44" customFormat="1" ht="30" customHeight="1">
      <c r="A66" s="300"/>
      <c r="B66" s="300" t="s">
        <v>431</v>
      </c>
      <c r="C66" s="34" t="s">
        <v>431</v>
      </c>
      <c r="D66" s="37" t="s">
        <v>412</v>
      </c>
      <c r="E66" s="50" t="s">
        <v>361</v>
      </c>
      <c r="F66" s="35">
        <v>2</v>
      </c>
      <c r="G66" s="35" t="s">
        <v>355</v>
      </c>
      <c r="H66" s="81" t="s">
        <v>392</v>
      </c>
      <c r="I66" s="45"/>
      <c r="J66" s="45"/>
    </row>
    <row r="67" spans="1:10" s="44" customFormat="1" ht="30" customHeight="1">
      <c r="A67" s="300"/>
      <c r="B67" s="300"/>
      <c r="C67" s="34" t="s">
        <v>417</v>
      </c>
      <c r="D67" s="37" t="s">
        <v>412</v>
      </c>
      <c r="E67" s="50" t="s">
        <v>415</v>
      </c>
      <c r="F67" s="35">
        <v>2</v>
      </c>
      <c r="G67" s="35" t="s">
        <v>355</v>
      </c>
      <c r="H67" s="81" t="s">
        <v>366</v>
      </c>
      <c r="I67" s="45"/>
      <c r="J67" s="45"/>
    </row>
    <row r="68" spans="1:10" s="44" customFormat="1" ht="30" customHeight="1">
      <c r="A68" s="300"/>
      <c r="B68" s="300"/>
      <c r="C68" s="34" t="s">
        <v>432</v>
      </c>
      <c r="D68" s="37" t="s">
        <v>412</v>
      </c>
      <c r="E68" s="50" t="s">
        <v>415</v>
      </c>
      <c r="F68" s="35">
        <v>2</v>
      </c>
      <c r="G68" s="35" t="s">
        <v>355</v>
      </c>
      <c r="H68" s="81" t="s">
        <v>365</v>
      </c>
      <c r="I68" s="45"/>
      <c r="J68" s="45"/>
    </row>
    <row r="69" spans="1:10" s="44" customFormat="1" ht="30" customHeight="1">
      <c r="A69" s="300"/>
      <c r="B69" s="300"/>
      <c r="C69" s="34" t="s">
        <v>433</v>
      </c>
      <c r="D69" s="37" t="s">
        <v>412</v>
      </c>
      <c r="E69" s="50" t="s">
        <v>415</v>
      </c>
      <c r="F69" s="35">
        <v>2</v>
      </c>
      <c r="G69" s="35" t="s">
        <v>355</v>
      </c>
      <c r="H69" s="81" t="s">
        <v>366</v>
      </c>
      <c r="I69" s="45"/>
      <c r="J69" s="45"/>
    </row>
    <row r="70" spans="1:10" s="44" customFormat="1" ht="30" customHeight="1">
      <c r="A70" s="300"/>
      <c r="B70" s="300"/>
      <c r="C70" s="34" t="s">
        <v>73</v>
      </c>
      <c r="D70" s="37" t="s">
        <v>416</v>
      </c>
      <c r="E70" s="50" t="s">
        <v>391</v>
      </c>
      <c r="F70" s="35">
        <v>2</v>
      </c>
      <c r="G70" s="35" t="s">
        <v>355</v>
      </c>
      <c r="H70" s="81" t="s">
        <v>365</v>
      </c>
      <c r="I70" s="45"/>
      <c r="J70" s="45"/>
    </row>
    <row r="71" spans="1:10" s="44" customFormat="1" ht="30" customHeight="1">
      <c r="A71" s="300"/>
      <c r="B71" s="300"/>
      <c r="C71" s="34" t="s">
        <v>25</v>
      </c>
      <c r="D71" s="37" t="s">
        <v>416</v>
      </c>
      <c r="E71" s="50" t="s">
        <v>391</v>
      </c>
      <c r="F71" s="35">
        <v>2</v>
      </c>
      <c r="G71" s="35" t="s">
        <v>355</v>
      </c>
      <c r="H71" s="81" t="s">
        <v>366</v>
      </c>
      <c r="I71" s="45"/>
      <c r="J71" s="45"/>
    </row>
    <row r="72" spans="1:10" s="44" customFormat="1" ht="30" customHeight="1">
      <c r="A72" s="300"/>
      <c r="B72" s="300"/>
      <c r="C72" s="34" t="s">
        <v>432</v>
      </c>
      <c r="D72" s="37" t="s">
        <v>416</v>
      </c>
      <c r="E72" s="50" t="s">
        <v>391</v>
      </c>
      <c r="F72" s="35">
        <v>2</v>
      </c>
      <c r="G72" s="35" t="s">
        <v>355</v>
      </c>
      <c r="H72" s="81" t="s">
        <v>392</v>
      </c>
      <c r="I72" s="45"/>
      <c r="J72" s="45"/>
    </row>
    <row r="73" spans="1:10" s="44" customFormat="1" ht="30" customHeight="1">
      <c r="A73" s="300"/>
      <c r="B73" s="300"/>
      <c r="C73" s="34" t="s">
        <v>433</v>
      </c>
      <c r="D73" s="37" t="s">
        <v>416</v>
      </c>
      <c r="E73" s="50" t="s">
        <v>391</v>
      </c>
      <c r="F73" s="35">
        <v>2</v>
      </c>
      <c r="G73" s="35" t="s">
        <v>355</v>
      </c>
      <c r="H73" s="81" t="s">
        <v>366</v>
      </c>
      <c r="I73" s="45"/>
      <c r="J73" s="45"/>
    </row>
    <row r="74" spans="1:10" s="44" customFormat="1" ht="30" customHeight="1">
      <c r="A74" s="300"/>
      <c r="B74" s="300"/>
      <c r="C74" s="37" t="s">
        <v>434</v>
      </c>
      <c r="D74" s="37" t="s">
        <v>435</v>
      </c>
      <c r="E74" s="50" t="s">
        <v>436</v>
      </c>
      <c r="F74" s="35">
        <v>1</v>
      </c>
      <c r="G74" s="35" t="s">
        <v>355</v>
      </c>
      <c r="H74" s="81"/>
      <c r="I74" s="45"/>
      <c r="J74" s="45"/>
    </row>
    <row r="75" spans="1:10" s="44" customFormat="1" ht="30" customHeight="1">
      <c r="A75" s="300"/>
      <c r="B75" s="300"/>
      <c r="C75" s="37" t="s">
        <v>437</v>
      </c>
      <c r="D75" s="37" t="s">
        <v>438</v>
      </c>
      <c r="E75" s="50" t="s">
        <v>436</v>
      </c>
      <c r="F75" s="35">
        <v>1</v>
      </c>
      <c r="G75" s="35" t="s">
        <v>355</v>
      </c>
      <c r="H75" s="81"/>
      <c r="I75" s="45"/>
      <c r="J75" s="45"/>
    </row>
    <row r="76" spans="1:10" s="44" customFormat="1" ht="30" customHeight="1">
      <c r="A76" s="300"/>
      <c r="B76" s="300"/>
      <c r="C76" s="37" t="s">
        <v>439</v>
      </c>
      <c r="D76" s="37" t="s">
        <v>440</v>
      </c>
      <c r="E76" s="50" t="s">
        <v>436</v>
      </c>
      <c r="F76" s="35">
        <v>2</v>
      </c>
      <c r="G76" s="35" t="s">
        <v>355</v>
      </c>
      <c r="H76" s="81"/>
      <c r="I76" s="45"/>
      <c r="J76" s="45"/>
    </row>
    <row r="77" spans="1:10" s="44" customFormat="1" ht="30" customHeight="1">
      <c r="A77" s="300"/>
      <c r="B77" s="300" t="s">
        <v>441</v>
      </c>
      <c r="C77" s="34" t="s">
        <v>441</v>
      </c>
      <c r="D77" s="37" t="s">
        <v>408</v>
      </c>
      <c r="E77" s="50" t="s">
        <v>409</v>
      </c>
      <c r="F77" s="35">
        <v>2</v>
      </c>
      <c r="G77" s="35" t="s">
        <v>355</v>
      </c>
      <c r="H77" s="81" t="s">
        <v>365</v>
      </c>
      <c r="I77" s="45"/>
      <c r="J77" s="45"/>
    </row>
    <row r="78" spans="1:10" s="44" customFormat="1" ht="30" customHeight="1">
      <c r="A78" s="300"/>
      <c r="B78" s="300"/>
      <c r="C78" s="34" t="s">
        <v>442</v>
      </c>
      <c r="D78" s="37" t="s">
        <v>408</v>
      </c>
      <c r="E78" s="50" t="s">
        <v>409</v>
      </c>
      <c r="F78" s="35">
        <v>2</v>
      </c>
      <c r="G78" s="35" t="s">
        <v>355</v>
      </c>
      <c r="H78" s="81" t="s">
        <v>366</v>
      </c>
      <c r="I78" s="45"/>
      <c r="J78" s="45"/>
    </row>
    <row r="79" spans="1:10" s="44" customFormat="1" ht="30" customHeight="1">
      <c r="A79" s="300"/>
      <c r="B79" s="300"/>
      <c r="C79" s="34" t="s">
        <v>443</v>
      </c>
      <c r="D79" s="37" t="s">
        <v>363</v>
      </c>
      <c r="E79" s="50" t="s">
        <v>409</v>
      </c>
      <c r="F79" s="35">
        <v>2</v>
      </c>
      <c r="G79" s="35" t="s">
        <v>355</v>
      </c>
      <c r="H79" s="81" t="s">
        <v>410</v>
      </c>
      <c r="I79" s="45"/>
      <c r="J79" s="45"/>
    </row>
    <row r="80" spans="1:10" s="44" customFormat="1" ht="30" customHeight="1">
      <c r="A80" s="300"/>
      <c r="B80" s="300"/>
      <c r="C80" s="34" t="s">
        <v>441</v>
      </c>
      <c r="D80" s="37" t="s">
        <v>444</v>
      </c>
      <c r="E80" s="50" t="s">
        <v>436</v>
      </c>
      <c r="F80" s="35">
        <v>2</v>
      </c>
      <c r="G80" s="35" t="s">
        <v>355</v>
      </c>
      <c r="H80" s="81" t="s">
        <v>410</v>
      </c>
      <c r="I80" s="45"/>
      <c r="J80" s="45"/>
    </row>
    <row r="81" spans="1:10" s="44" customFormat="1" ht="30" customHeight="1">
      <c r="A81" s="300"/>
      <c r="B81" s="300"/>
      <c r="C81" s="34" t="s">
        <v>442</v>
      </c>
      <c r="D81" s="37" t="s">
        <v>444</v>
      </c>
      <c r="E81" s="50" t="s">
        <v>436</v>
      </c>
      <c r="F81" s="35">
        <v>2</v>
      </c>
      <c r="G81" s="35" t="s">
        <v>355</v>
      </c>
      <c r="H81" s="81" t="s">
        <v>366</v>
      </c>
      <c r="I81" s="45"/>
      <c r="J81" s="45"/>
    </row>
    <row r="82" spans="1:10" s="44" customFormat="1" ht="30" customHeight="1">
      <c r="A82" s="300"/>
      <c r="B82" s="300"/>
      <c r="C82" s="34" t="s">
        <v>443</v>
      </c>
      <c r="D82" s="37" t="s">
        <v>444</v>
      </c>
      <c r="E82" s="50" t="s">
        <v>364</v>
      </c>
      <c r="F82" s="35">
        <v>2</v>
      </c>
      <c r="G82" s="35" t="s">
        <v>355</v>
      </c>
      <c r="H82" s="81" t="s">
        <v>410</v>
      </c>
      <c r="I82" s="45"/>
      <c r="J82" s="45"/>
    </row>
    <row r="83" spans="1:10" s="44" customFormat="1" ht="30" customHeight="1">
      <c r="A83" s="300"/>
      <c r="B83" s="300"/>
      <c r="C83" s="37" t="s">
        <v>434</v>
      </c>
      <c r="D83" s="37" t="s">
        <v>435</v>
      </c>
      <c r="E83" s="50" t="s">
        <v>436</v>
      </c>
      <c r="F83" s="35">
        <v>1</v>
      </c>
      <c r="G83" s="35" t="s">
        <v>355</v>
      </c>
      <c r="H83" s="81"/>
      <c r="I83" s="45"/>
      <c r="J83" s="45"/>
    </row>
    <row r="84" spans="1:10" s="44" customFormat="1" ht="30" customHeight="1">
      <c r="A84" s="300"/>
      <c r="B84" s="300"/>
      <c r="C84" s="37" t="s">
        <v>437</v>
      </c>
      <c r="D84" s="37" t="s">
        <v>438</v>
      </c>
      <c r="E84" s="50" t="s">
        <v>436</v>
      </c>
      <c r="F84" s="35">
        <v>1</v>
      </c>
      <c r="G84" s="35" t="s">
        <v>355</v>
      </c>
      <c r="H84" s="81"/>
      <c r="I84" s="45"/>
      <c r="J84" s="45"/>
    </row>
    <row r="85" spans="1:10" s="44" customFormat="1" ht="30" customHeight="1">
      <c r="A85" s="300"/>
      <c r="B85" s="300"/>
      <c r="C85" s="37" t="s">
        <v>439</v>
      </c>
      <c r="D85" s="37" t="s">
        <v>440</v>
      </c>
      <c r="E85" s="50" t="s">
        <v>436</v>
      </c>
      <c r="F85" s="35">
        <v>2</v>
      </c>
      <c r="G85" s="35" t="s">
        <v>355</v>
      </c>
      <c r="H85" s="81"/>
      <c r="I85" s="45"/>
      <c r="J85" s="45"/>
    </row>
    <row r="86" spans="1:10" s="52" customFormat="1" ht="30" customHeight="1">
      <c r="A86" s="300"/>
      <c r="B86" s="300"/>
      <c r="C86" s="37" t="s">
        <v>445</v>
      </c>
      <c r="D86" s="37" t="s">
        <v>446</v>
      </c>
      <c r="E86" s="50" t="s">
        <v>447</v>
      </c>
      <c r="F86" s="80">
        <v>2</v>
      </c>
      <c r="G86" s="80" t="s">
        <v>355</v>
      </c>
      <c r="H86" s="51"/>
      <c r="I86" s="53"/>
      <c r="J86" s="53"/>
    </row>
    <row r="87" spans="1:10" s="52" customFormat="1" ht="30" customHeight="1">
      <c r="A87" s="300"/>
      <c r="B87" s="300" t="s">
        <v>448</v>
      </c>
      <c r="C87" s="37" t="s">
        <v>449</v>
      </c>
      <c r="D87" s="37" t="s">
        <v>363</v>
      </c>
      <c r="E87" s="50" t="s">
        <v>450</v>
      </c>
      <c r="F87" s="80">
        <v>2</v>
      </c>
      <c r="G87" s="80" t="s">
        <v>355</v>
      </c>
      <c r="H87" s="51" t="s">
        <v>410</v>
      </c>
      <c r="I87" s="53"/>
      <c r="J87" s="53"/>
    </row>
    <row r="88" spans="1:10" s="52" customFormat="1" ht="30" customHeight="1">
      <c r="A88" s="300"/>
      <c r="B88" s="300"/>
      <c r="C88" s="37" t="s">
        <v>451</v>
      </c>
      <c r="D88" s="37" t="s">
        <v>408</v>
      </c>
      <c r="E88" s="50" t="s">
        <v>361</v>
      </c>
      <c r="F88" s="80">
        <v>2</v>
      </c>
      <c r="G88" s="80" t="s">
        <v>355</v>
      </c>
      <c r="H88" s="51" t="s">
        <v>410</v>
      </c>
      <c r="I88" s="53"/>
      <c r="J88" s="53"/>
    </row>
    <row r="89" spans="1:10" s="52" customFormat="1" ht="30" customHeight="1">
      <c r="A89" s="300"/>
      <c r="B89" s="300"/>
      <c r="C89" s="37" t="s">
        <v>449</v>
      </c>
      <c r="D89" s="37" t="s">
        <v>362</v>
      </c>
      <c r="E89" s="50" t="s">
        <v>450</v>
      </c>
      <c r="F89" s="80">
        <v>2</v>
      </c>
      <c r="G89" s="80" t="s">
        <v>355</v>
      </c>
      <c r="H89" s="51" t="s">
        <v>410</v>
      </c>
      <c r="I89" s="53"/>
      <c r="J89" s="53"/>
    </row>
    <row r="90" spans="1:10" s="52" customFormat="1" ht="30" customHeight="1">
      <c r="A90" s="300"/>
      <c r="B90" s="300"/>
      <c r="C90" s="77" t="s">
        <v>451</v>
      </c>
      <c r="D90" s="37" t="s">
        <v>444</v>
      </c>
      <c r="E90" s="50" t="s">
        <v>436</v>
      </c>
      <c r="F90" s="80">
        <v>2</v>
      </c>
      <c r="G90" s="80" t="s">
        <v>355</v>
      </c>
      <c r="H90" s="51" t="s">
        <v>365</v>
      </c>
      <c r="I90" s="53"/>
      <c r="J90" s="53"/>
    </row>
    <row r="91" spans="1:10" s="52" customFormat="1" ht="30" customHeight="1">
      <c r="A91" s="300"/>
      <c r="B91" s="300"/>
      <c r="C91" s="37" t="s">
        <v>140</v>
      </c>
      <c r="D91" s="37" t="s">
        <v>357</v>
      </c>
      <c r="E91" s="50" t="s">
        <v>436</v>
      </c>
      <c r="F91" s="80">
        <v>1</v>
      </c>
      <c r="G91" s="80" t="s">
        <v>355</v>
      </c>
      <c r="H91" s="51"/>
      <c r="I91" s="53"/>
      <c r="J91" s="53"/>
    </row>
    <row r="92" spans="1:10" s="52" customFormat="1" ht="30" customHeight="1">
      <c r="A92" s="300"/>
      <c r="B92" s="300"/>
      <c r="C92" s="37" t="s">
        <v>437</v>
      </c>
      <c r="D92" s="37" t="s">
        <v>438</v>
      </c>
      <c r="E92" s="50" t="s">
        <v>436</v>
      </c>
      <c r="F92" s="80">
        <v>1</v>
      </c>
      <c r="G92" s="80" t="s">
        <v>355</v>
      </c>
      <c r="H92" s="51"/>
      <c r="I92" s="53"/>
      <c r="J92" s="53"/>
    </row>
    <row r="93" spans="1:10" s="52" customFormat="1" ht="30" customHeight="1">
      <c r="A93" s="300"/>
      <c r="B93" s="300"/>
      <c r="C93" s="37" t="s">
        <v>439</v>
      </c>
      <c r="D93" s="37" t="s">
        <v>440</v>
      </c>
      <c r="E93" s="50" t="s">
        <v>436</v>
      </c>
      <c r="F93" s="80">
        <v>2</v>
      </c>
      <c r="G93" s="80" t="s">
        <v>355</v>
      </c>
      <c r="H93" s="51"/>
      <c r="I93" s="53"/>
      <c r="J93" s="53"/>
    </row>
    <row r="94" spans="1:10" s="52" customFormat="1" ht="30" customHeight="1">
      <c r="A94" s="300"/>
      <c r="B94" s="311" t="s">
        <v>452</v>
      </c>
      <c r="C94" s="37" t="s">
        <v>453</v>
      </c>
      <c r="D94" s="37" t="s">
        <v>408</v>
      </c>
      <c r="E94" s="50" t="s">
        <v>450</v>
      </c>
      <c r="F94" s="80">
        <v>2</v>
      </c>
      <c r="G94" s="80" t="s">
        <v>355</v>
      </c>
      <c r="H94" s="51" t="s">
        <v>410</v>
      </c>
      <c r="I94" s="53"/>
      <c r="J94" s="53"/>
    </row>
    <row r="95" spans="1:10" s="52" customFormat="1" ht="30" customHeight="1">
      <c r="A95" s="300"/>
      <c r="B95" s="311"/>
      <c r="C95" s="37" t="s">
        <v>454</v>
      </c>
      <c r="D95" s="37" t="s">
        <v>408</v>
      </c>
      <c r="E95" s="50" t="s">
        <v>409</v>
      </c>
      <c r="F95" s="35">
        <v>2</v>
      </c>
      <c r="G95" s="35" t="s">
        <v>355</v>
      </c>
      <c r="H95" s="51" t="s">
        <v>366</v>
      </c>
      <c r="I95" s="53"/>
      <c r="J95" s="53"/>
    </row>
    <row r="96" spans="1:10" s="52" customFormat="1" ht="30" customHeight="1">
      <c r="A96" s="300"/>
      <c r="B96" s="311"/>
      <c r="C96" s="37" t="s">
        <v>455</v>
      </c>
      <c r="D96" s="37" t="s">
        <v>408</v>
      </c>
      <c r="E96" s="50" t="s">
        <v>409</v>
      </c>
      <c r="F96" s="35">
        <v>2</v>
      </c>
      <c r="G96" s="35" t="s">
        <v>355</v>
      </c>
      <c r="H96" s="51" t="s">
        <v>366</v>
      </c>
      <c r="I96" s="53"/>
      <c r="J96" s="53"/>
    </row>
    <row r="97" spans="1:10" s="52" customFormat="1" ht="30" customHeight="1">
      <c r="A97" s="300"/>
      <c r="B97" s="311"/>
      <c r="C97" s="37" t="s">
        <v>456</v>
      </c>
      <c r="D97" s="37" t="s">
        <v>408</v>
      </c>
      <c r="E97" s="50" t="s">
        <v>409</v>
      </c>
      <c r="F97" s="35">
        <v>2</v>
      </c>
      <c r="G97" s="35" t="s">
        <v>355</v>
      </c>
      <c r="H97" s="51" t="s">
        <v>410</v>
      </c>
      <c r="I97" s="53"/>
      <c r="J97" s="53"/>
    </row>
    <row r="98" spans="1:10" s="52" customFormat="1" ht="30" customHeight="1">
      <c r="A98" s="300"/>
      <c r="B98" s="311"/>
      <c r="C98" s="37" t="s">
        <v>453</v>
      </c>
      <c r="D98" s="37" t="s">
        <v>444</v>
      </c>
      <c r="E98" s="50" t="s">
        <v>450</v>
      </c>
      <c r="F98" s="80">
        <v>2</v>
      </c>
      <c r="G98" s="80" t="s">
        <v>355</v>
      </c>
      <c r="H98" s="51" t="s">
        <v>410</v>
      </c>
      <c r="I98" s="53"/>
      <c r="J98" s="53"/>
    </row>
    <row r="99" spans="1:10" s="44" customFormat="1" ht="30" customHeight="1">
      <c r="A99" s="300"/>
      <c r="B99" s="311"/>
      <c r="C99" s="37" t="s">
        <v>454</v>
      </c>
      <c r="D99" s="37" t="s">
        <v>444</v>
      </c>
      <c r="E99" s="50" t="s">
        <v>364</v>
      </c>
      <c r="F99" s="35">
        <v>2</v>
      </c>
      <c r="G99" s="35" t="s">
        <v>355</v>
      </c>
      <c r="H99" s="81" t="s">
        <v>366</v>
      </c>
      <c r="I99" s="45"/>
      <c r="J99" s="45"/>
    </row>
    <row r="100" spans="1:10" s="44" customFormat="1" ht="30" customHeight="1">
      <c r="A100" s="300"/>
      <c r="B100" s="311"/>
      <c r="C100" s="37" t="s">
        <v>455</v>
      </c>
      <c r="D100" s="37" t="s">
        <v>444</v>
      </c>
      <c r="E100" s="50" t="s">
        <v>436</v>
      </c>
      <c r="F100" s="35">
        <v>2</v>
      </c>
      <c r="G100" s="35" t="s">
        <v>355</v>
      </c>
      <c r="H100" s="81" t="s">
        <v>366</v>
      </c>
      <c r="I100" s="45"/>
      <c r="J100" s="45"/>
    </row>
    <row r="101" spans="1:10" s="44" customFormat="1" ht="30" customHeight="1">
      <c r="A101" s="300"/>
      <c r="B101" s="311"/>
      <c r="C101" s="37" t="s">
        <v>456</v>
      </c>
      <c r="D101" s="37" t="s">
        <v>444</v>
      </c>
      <c r="E101" s="50" t="s">
        <v>436</v>
      </c>
      <c r="F101" s="35">
        <v>2</v>
      </c>
      <c r="G101" s="35" t="s">
        <v>355</v>
      </c>
      <c r="H101" s="81" t="s">
        <v>410</v>
      </c>
      <c r="I101" s="45"/>
      <c r="J101" s="45"/>
    </row>
    <row r="102" spans="1:10" s="44" customFormat="1" ht="30" customHeight="1">
      <c r="A102" s="300"/>
      <c r="B102" s="311"/>
      <c r="C102" s="37" t="s">
        <v>434</v>
      </c>
      <c r="D102" s="37" t="s">
        <v>435</v>
      </c>
      <c r="E102" s="50" t="s">
        <v>436</v>
      </c>
      <c r="F102" s="35">
        <v>1</v>
      </c>
      <c r="G102" s="35" t="s">
        <v>355</v>
      </c>
      <c r="H102" s="81"/>
      <c r="I102" s="45"/>
      <c r="J102" s="45"/>
    </row>
    <row r="103" spans="1:10" s="44" customFormat="1" ht="30" customHeight="1">
      <c r="A103" s="300"/>
      <c r="B103" s="311"/>
      <c r="C103" s="37" t="s">
        <v>437</v>
      </c>
      <c r="D103" s="37" t="s">
        <v>438</v>
      </c>
      <c r="E103" s="50" t="s">
        <v>436</v>
      </c>
      <c r="F103" s="35">
        <v>1</v>
      </c>
      <c r="G103" s="35" t="s">
        <v>355</v>
      </c>
      <c r="H103" s="81"/>
      <c r="I103" s="45"/>
      <c r="J103" s="45"/>
    </row>
    <row r="104" spans="1:10" s="44" customFormat="1" ht="30" customHeight="1">
      <c r="A104" s="300"/>
      <c r="B104" s="311"/>
      <c r="C104" s="37" t="s">
        <v>439</v>
      </c>
      <c r="D104" s="37" t="s">
        <v>440</v>
      </c>
      <c r="E104" s="50" t="s">
        <v>436</v>
      </c>
      <c r="F104" s="35">
        <v>2</v>
      </c>
      <c r="G104" s="35" t="s">
        <v>355</v>
      </c>
      <c r="H104" s="81"/>
      <c r="I104" s="45"/>
      <c r="J104" s="45"/>
    </row>
    <row r="105" spans="1:10" s="52" customFormat="1" ht="30" customHeight="1">
      <c r="A105" s="300"/>
      <c r="B105" s="300" t="s">
        <v>457</v>
      </c>
      <c r="C105" s="37" t="s">
        <v>458</v>
      </c>
      <c r="D105" s="37" t="s">
        <v>408</v>
      </c>
      <c r="E105" s="50" t="s">
        <v>360</v>
      </c>
      <c r="F105" s="80">
        <v>2</v>
      </c>
      <c r="G105" s="80" t="s">
        <v>355</v>
      </c>
      <c r="H105" s="51" t="s">
        <v>410</v>
      </c>
      <c r="I105" s="53"/>
      <c r="J105" s="53"/>
    </row>
    <row r="106" spans="1:10" s="52" customFormat="1" ht="30" customHeight="1">
      <c r="A106" s="300"/>
      <c r="B106" s="300"/>
      <c r="C106" s="34" t="s">
        <v>442</v>
      </c>
      <c r="D106" s="37" t="s">
        <v>408</v>
      </c>
      <c r="E106" s="50" t="s">
        <v>361</v>
      </c>
      <c r="F106" s="35">
        <v>2</v>
      </c>
      <c r="G106" s="35" t="s">
        <v>355</v>
      </c>
      <c r="H106" s="51" t="s">
        <v>366</v>
      </c>
      <c r="I106" s="53"/>
      <c r="J106" s="53"/>
    </row>
    <row r="107" spans="1:10" s="52" customFormat="1" ht="30" customHeight="1">
      <c r="A107" s="300"/>
      <c r="B107" s="300"/>
      <c r="C107" s="34" t="s">
        <v>459</v>
      </c>
      <c r="D107" s="37" t="s">
        <v>408</v>
      </c>
      <c r="E107" s="50" t="s">
        <v>409</v>
      </c>
      <c r="F107" s="35">
        <v>2</v>
      </c>
      <c r="G107" s="35" t="s">
        <v>355</v>
      </c>
      <c r="H107" s="51" t="s">
        <v>410</v>
      </c>
      <c r="I107" s="53"/>
      <c r="J107" s="53"/>
    </row>
    <row r="108" spans="1:10" s="52" customFormat="1" ht="30" customHeight="1">
      <c r="A108" s="300"/>
      <c r="B108" s="300"/>
      <c r="C108" s="34" t="s">
        <v>460</v>
      </c>
      <c r="D108" s="37" t="s">
        <v>408</v>
      </c>
      <c r="E108" s="50" t="s">
        <v>409</v>
      </c>
      <c r="F108" s="35">
        <v>2</v>
      </c>
      <c r="G108" s="35" t="s">
        <v>355</v>
      </c>
      <c r="H108" s="51" t="s">
        <v>410</v>
      </c>
      <c r="I108" s="53"/>
      <c r="J108" s="53"/>
    </row>
    <row r="109" spans="1:10" s="52" customFormat="1" ht="30" customHeight="1">
      <c r="A109" s="300"/>
      <c r="B109" s="300"/>
      <c r="C109" s="34" t="s">
        <v>461</v>
      </c>
      <c r="D109" s="37" t="s">
        <v>408</v>
      </c>
      <c r="E109" s="50" t="s">
        <v>409</v>
      </c>
      <c r="F109" s="35">
        <v>2</v>
      </c>
      <c r="G109" s="35" t="s">
        <v>355</v>
      </c>
      <c r="H109" s="51" t="s">
        <v>410</v>
      </c>
      <c r="I109" s="53"/>
      <c r="J109" s="53"/>
    </row>
    <row r="110" spans="1:10" s="52" customFormat="1" ht="30" customHeight="1">
      <c r="A110" s="300"/>
      <c r="B110" s="300"/>
      <c r="C110" s="34" t="s">
        <v>462</v>
      </c>
      <c r="D110" s="37" t="s">
        <v>408</v>
      </c>
      <c r="E110" s="50" t="s">
        <v>409</v>
      </c>
      <c r="F110" s="35">
        <v>2</v>
      </c>
      <c r="G110" s="35" t="s">
        <v>355</v>
      </c>
      <c r="H110" s="51" t="s">
        <v>410</v>
      </c>
      <c r="I110" s="53"/>
      <c r="J110" s="53"/>
    </row>
    <row r="111" spans="1:10" s="52" customFormat="1" ht="30" customHeight="1">
      <c r="A111" s="300"/>
      <c r="B111" s="300"/>
      <c r="C111" s="34" t="s">
        <v>463</v>
      </c>
      <c r="D111" s="37" t="s">
        <v>363</v>
      </c>
      <c r="E111" s="50" t="s">
        <v>409</v>
      </c>
      <c r="F111" s="35">
        <v>2</v>
      </c>
      <c r="G111" s="35" t="s">
        <v>355</v>
      </c>
      <c r="H111" s="51" t="s">
        <v>410</v>
      </c>
      <c r="I111" s="53"/>
      <c r="J111" s="53"/>
    </row>
    <row r="112" spans="1:10" s="52" customFormat="1" ht="30" customHeight="1">
      <c r="A112" s="300"/>
      <c r="B112" s="300"/>
      <c r="C112" s="34" t="s">
        <v>464</v>
      </c>
      <c r="D112" s="37" t="s">
        <v>408</v>
      </c>
      <c r="E112" s="50" t="s">
        <v>409</v>
      </c>
      <c r="F112" s="35">
        <v>2</v>
      </c>
      <c r="G112" s="35" t="s">
        <v>355</v>
      </c>
      <c r="H112" s="51" t="s">
        <v>410</v>
      </c>
      <c r="I112" s="53"/>
      <c r="J112" s="53"/>
    </row>
    <row r="113" spans="1:10" s="52" customFormat="1" ht="30" customHeight="1">
      <c r="A113" s="300"/>
      <c r="B113" s="300"/>
      <c r="C113" s="34" t="s">
        <v>465</v>
      </c>
      <c r="D113" s="37" t="s">
        <v>408</v>
      </c>
      <c r="E113" s="50" t="s">
        <v>409</v>
      </c>
      <c r="F113" s="35">
        <v>2</v>
      </c>
      <c r="G113" s="35" t="s">
        <v>355</v>
      </c>
      <c r="H113" s="51" t="s">
        <v>410</v>
      </c>
      <c r="I113" s="53"/>
      <c r="J113" s="53"/>
    </row>
    <row r="114" spans="1:10" s="52" customFormat="1" ht="30" customHeight="1">
      <c r="A114" s="300"/>
      <c r="B114" s="300"/>
      <c r="C114" s="34" t="s">
        <v>466</v>
      </c>
      <c r="D114" s="37" t="s">
        <v>408</v>
      </c>
      <c r="E114" s="50" t="s">
        <v>361</v>
      </c>
      <c r="F114" s="35">
        <v>2</v>
      </c>
      <c r="G114" s="35" t="s">
        <v>355</v>
      </c>
      <c r="H114" s="51" t="s">
        <v>410</v>
      </c>
      <c r="I114" s="53"/>
      <c r="J114" s="53"/>
    </row>
    <row r="115" spans="1:10" s="52" customFormat="1" ht="30" customHeight="1">
      <c r="A115" s="300"/>
      <c r="B115" s="300"/>
      <c r="C115" s="77" t="s">
        <v>2</v>
      </c>
      <c r="D115" s="37" t="s">
        <v>674</v>
      </c>
      <c r="E115" s="50" t="s">
        <v>675</v>
      </c>
      <c r="F115" s="80">
        <v>2</v>
      </c>
      <c r="G115" s="80" t="s">
        <v>355</v>
      </c>
      <c r="H115" s="51" t="s">
        <v>365</v>
      </c>
      <c r="I115" s="53"/>
      <c r="J115" s="53"/>
    </row>
    <row r="116" spans="1:10" s="52" customFormat="1" ht="30" customHeight="1">
      <c r="A116" s="300"/>
      <c r="B116" s="300"/>
      <c r="C116" s="34" t="s">
        <v>25</v>
      </c>
      <c r="D116" s="37" t="s">
        <v>638</v>
      </c>
      <c r="E116" s="50" t="s">
        <v>676</v>
      </c>
      <c r="F116" s="35">
        <v>2</v>
      </c>
      <c r="G116" s="35" t="s">
        <v>355</v>
      </c>
      <c r="H116" s="51" t="s">
        <v>366</v>
      </c>
      <c r="I116" s="53"/>
      <c r="J116" s="53"/>
    </row>
    <row r="117" spans="1:10" s="44" customFormat="1" ht="30" customHeight="1">
      <c r="A117" s="300"/>
      <c r="B117" s="300"/>
      <c r="C117" s="34" t="s">
        <v>670</v>
      </c>
      <c r="D117" s="37" t="s">
        <v>674</v>
      </c>
      <c r="E117" s="50" t="s">
        <v>676</v>
      </c>
      <c r="F117" s="35">
        <v>2</v>
      </c>
      <c r="G117" s="35" t="s">
        <v>355</v>
      </c>
      <c r="H117" s="81" t="s">
        <v>410</v>
      </c>
      <c r="I117" s="45"/>
      <c r="J117" s="45"/>
    </row>
    <row r="118" spans="1:10" s="44" customFormat="1" ht="30" customHeight="1">
      <c r="A118" s="300"/>
      <c r="B118" s="300"/>
      <c r="C118" s="34" t="s">
        <v>677</v>
      </c>
      <c r="D118" s="37" t="s">
        <v>674</v>
      </c>
      <c r="E118" s="50" t="s">
        <v>676</v>
      </c>
      <c r="F118" s="35">
        <v>2</v>
      </c>
      <c r="G118" s="35" t="s">
        <v>355</v>
      </c>
      <c r="H118" s="81" t="s">
        <v>365</v>
      </c>
      <c r="I118" s="45"/>
      <c r="J118" s="45"/>
    </row>
    <row r="119" spans="1:10" s="44" customFormat="1" ht="30" customHeight="1">
      <c r="A119" s="300"/>
      <c r="B119" s="300"/>
      <c r="C119" s="34" t="s">
        <v>678</v>
      </c>
      <c r="D119" s="37" t="s">
        <v>674</v>
      </c>
      <c r="E119" s="50" t="s">
        <v>676</v>
      </c>
      <c r="F119" s="35">
        <v>2</v>
      </c>
      <c r="G119" s="35" t="s">
        <v>355</v>
      </c>
      <c r="H119" s="81" t="s">
        <v>410</v>
      </c>
      <c r="I119" s="45"/>
      <c r="J119" s="45"/>
    </row>
    <row r="120" spans="1:10" s="44" customFormat="1" ht="30" customHeight="1">
      <c r="A120" s="300"/>
      <c r="B120" s="300"/>
      <c r="C120" s="34" t="s">
        <v>671</v>
      </c>
      <c r="D120" s="37" t="s">
        <v>638</v>
      </c>
      <c r="E120" s="50" t="s">
        <v>676</v>
      </c>
      <c r="F120" s="35">
        <v>2</v>
      </c>
      <c r="G120" s="35" t="s">
        <v>355</v>
      </c>
      <c r="H120" s="81" t="s">
        <v>410</v>
      </c>
      <c r="I120" s="45"/>
      <c r="J120" s="45"/>
    </row>
    <row r="121" spans="1:10" s="44" customFormat="1" ht="30" customHeight="1">
      <c r="A121" s="300"/>
      <c r="B121" s="300"/>
      <c r="C121" s="34" t="s">
        <v>679</v>
      </c>
      <c r="D121" s="37" t="s">
        <v>674</v>
      </c>
      <c r="E121" s="50" t="s">
        <v>676</v>
      </c>
      <c r="F121" s="35">
        <v>2</v>
      </c>
      <c r="G121" s="35" t="s">
        <v>355</v>
      </c>
      <c r="H121" s="81" t="s">
        <v>410</v>
      </c>
      <c r="I121" s="45"/>
      <c r="J121" s="45"/>
    </row>
    <row r="122" spans="1:10" s="44" customFormat="1" ht="30" customHeight="1">
      <c r="A122" s="300"/>
      <c r="B122" s="300"/>
      <c r="C122" s="34" t="s">
        <v>672</v>
      </c>
      <c r="D122" s="37" t="s">
        <v>674</v>
      </c>
      <c r="E122" s="50" t="s">
        <v>606</v>
      </c>
      <c r="F122" s="35">
        <v>2</v>
      </c>
      <c r="G122" s="35" t="s">
        <v>355</v>
      </c>
      <c r="H122" s="81" t="s">
        <v>410</v>
      </c>
      <c r="I122" s="45"/>
      <c r="J122" s="45"/>
    </row>
    <row r="123" spans="1:10" s="44" customFormat="1" ht="30" customHeight="1">
      <c r="A123" s="300"/>
      <c r="B123" s="300"/>
      <c r="C123" s="34" t="s">
        <v>680</v>
      </c>
      <c r="D123" s="37" t="s">
        <v>674</v>
      </c>
      <c r="E123" s="50" t="s">
        <v>606</v>
      </c>
      <c r="F123" s="35">
        <v>2</v>
      </c>
      <c r="G123" s="35" t="s">
        <v>355</v>
      </c>
      <c r="H123" s="81" t="s">
        <v>365</v>
      </c>
      <c r="I123" s="45"/>
      <c r="J123" s="45"/>
    </row>
    <row r="124" spans="1:10" s="44" customFormat="1" ht="30" customHeight="1">
      <c r="A124" s="300"/>
      <c r="B124" s="300"/>
      <c r="C124" s="34" t="s">
        <v>681</v>
      </c>
      <c r="D124" s="37" t="s">
        <v>674</v>
      </c>
      <c r="E124" s="50" t="s">
        <v>676</v>
      </c>
      <c r="F124" s="35">
        <v>2</v>
      </c>
      <c r="G124" s="35" t="s">
        <v>355</v>
      </c>
      <c r="H124" s="81" t="s">
        <v>410</v>
      </c>
      <c r="I124" s="45"/>
      <c r="J124" s="45"/>
    </row>
    <row r="125" spans="1:10" s="44" customFormat="1" ht="30" customHeight="1">
      <c r="A125" s="300"/>
      <c r="B125" s="300"/>
      <c r="C125" s="37" t="s">
        <v>682</v>
      </c>
      <c r="D125" s="37" t="s">
        <v>683</v>
      </c>
      <c r="E125" s="50" t="s">
        <v>676</v>
      </c>
      <c r="F125" s="35">
        <v>1</v>
      </c>
      <c r="G125" s="35" t="s">
        <v>355</v>
      </c>
      <c r="H125" s="81"/>
      <c r="I125" s="45"/>
      <c r="J125" s="45"/>
    </row>
    <row r="126" spans="1:10" s="44" customFormat="1" ht="30" customHeight="1">
      <c r="A126" s="300"/>
      <c r="B126" s="300"/>
      <c r="C126" s="37" t="s">
        <v>684</v>
      </c>
      <c r="D126" s="37" t="s">
        <v>649</v>
      </c>
      <c r="E126" s="50" t="s">
        <v>676</v>
      </c>
      <c r="F126" s="35">
        <v>5</v>
      </c>
      <c r="G126" s="35" t="s">
        <v>355</v>
      </c>
      <c r="H126" s="81"/>
      <c r="I126" s="45"/>
      <c r="J126" s="45"/>
    </row>
    <row r="127" spans="1:10" s="44" customFormat="1" ht="30" customHeight="1">
      <c r="A127" s="300"/>
      <c r="B127" s="300"/>
      <c r="C127" s="37" t="s">
        <v>650</v>
      </c>
      <c r="D127" s="37" t="s">
        <v>685</v>
      </c>
      <c r="E127" s="50" t="s">
        <v>606</v>
      </c>
      <c r="F127" s="35">
        <v>1</v>
      </c>
      <c r="G127" s="35" t="s">
        <v>355</v>
      </c>
      <c r="H127" s="81"/>
      <c r="I127" s="45"/>
      <c r="J127" s="45"/>
    </row>
    <row r="128" spans="1:10" s="44" customFormat="1" ht="30" customHeight="1">
      <c r="A128" s="300"/>
      <c r="B128" s="300"/>
      <c r="C128" s="37" t="s">
        <v>652</v>
      </c>
      <c r="D128" s="37" t="s">
        <v>686</v>
      </c>
      <c r="E128" s="50" t="s">
        <v>676</v>
      </c>
      <c r="F128" s="35">
        <v>2</v>
      </c>
      <c r="G128" s="35" t="s">
        <v>355</v>
      </c>
      <c r="H128" s="81"/>
      <c r="I128" s="45"/>
      <c r="J128" s="45"/>
    </row>
    <row r="129" spans="1:10" s="44" customFormat="1" ht="30" customHeight="1">
      <c r="A129" s="300"/>
      <c r="B129" s="300"/>
      <c r="C129" s="37" t="s">
        <v>687</v>
      </c>
      <c r="D129" s="37" t="s">
        <v>688</v>
      </c>
      <c r="E129" s="50" t="s">
        <v>676</v>
      </c>
      <c r="F129" s="35">
        <v>2</v>
      </c>
      <c r="G129" s="35" t="s">
        <v>355</v>
      </c>
      <c r="H129" s="81"/>
      <c r="I129" s="45"/>
      <c r="J129" s="45"/>
    </row>
    <row r="130" spans="1:10" s="52" customFormat="1" ht="30" customHeight="1">
      <c r="A130" s="300"/>
      <c r="B130" s="300"/>
      <c r="C130" s="37" t="s">
        <v>689</v>
      </c>
      <c r="D130" s="37" t="s">
        <v>690</v>
      </c>
      <c r="E130" s="50" t="s">
        <v>662</v>
      </c>
      <c r="F130" s="80">
        <v>1</v>
      </c>
      <c r="G130" s="80" t="s">
        <v>355</v>
      </c>
      <c r="H130" s="51"/>
      <c r="I130" s="53"/>
      <c r="J130" s="53"/>
    </row>
    <row r="131" spans="1:10" s="52" customFormat="1" ht="30" customHeight="1">
      <c r="A131" s="300"/>
      <c r="B131" s="300"/>
      <c r="C131" s="37" t="s">
        <v>689</v>
      </c>
      <c r="D131" s="37" t="s">
        <v>673</v>
      </c>
      <c r="E131" s="50" t="s">
        <v>606</v>
      </c>
      <c r="F131" s="80">
        <v>2</v>
      </c>
      <c r="G131" s="80" t="s">
        <v>355</v>
      </c>
      <c r="H131" s="51"/>
      <c r="I131" s="53"/>
      <c r="J131" s="53"/>
    </row>
    <row r="132" spans="1:10" s="52" customFormat="1" ht="30" customHeight="1">
      <c r="A132" s="300"/>
      <c r="B132" s="300"/>
      <c r="C132" s="37" t="s">
        <v>468</v>
      </c>
      <c r="D132" s="37" t="s">
        <v>469</v>
      </c>
      <c r="E132" s="50" t="s">
        <v>450</v>
      </c>
      <c r="F132" s="80">
        <v>2</v>
      </c>
      <c r="G132" s="80" t="s">
        <v>355</v>
      </c>
      <c r="H132" s="51"/>
      <c r="I132" s="53"/>
      <c r="J132" s="53"/>
    </row>
    <row r="133" spans="1:10" s="52" customFormat="1" ht="30" customHeight="1">
      <c r="A133" s="300"/>
      <c r="B133" s="300"/>
      <c r="C133" s="37" t="s">
        <v>604</v>
      </c>
      <c r="D133" s="37" t="s">
        <v>470</v>
      </c>
      <c r="E133" s="50" t="s">
        <v>467</v>
      </c>
      <c r="F133" s="80">
        <v>1</v>
      </c>
      <c r="G133" s="80" t="s">
        <v>355</v>
      </c>
      <c r="H133" s="51"/>
      <c r="I133" s="53"/>
      <c r="J133" s="53"/>
    </row>
    <row r="134" spans="1:10" s="52" customFormat="1" ht="30" customHeight="1">
      <c r="A134" s="300"/>
      <c r="B134" s="300"/>
      <c r="C134" s="37" t="s">
        <v>605</v>
      </c>
      <c r="D134" s="37" t="s">
        <v>471</v>
      </c>
      <c r="E134" s="50" t="s">
        <v>606</v>
      </c>
      <c r="F134" s="80">
        <v>2</v>
      </c>
      <c r="G134" s="80" t="s">
        <v>355</v>
      </c>
      <c r="H134" s="51"/>
      <c r="I134" s="53"/>
      <c r="J134" s="53"/>
    </row>
    <row r="135" spans="1:10" s="52" customFormat="1" ht="30" customHeight="1">
      <c r="A135" s="300"/>
      <c r="B135" s="300" t="s">
        <v>472</v>
      </c>
      <c r="C135" s="77" t="s">
        <v>473</v>
      </c>
      <c r="D135" s="77" t="s">
        <v>363</v>
      </c>
      <c r="E135" s="50" t="s">
        <v>360</v>
      </c>
      <c r="F135" s="80">
        <v>4</v>
      </c>
      <c r="G135" s="80" t="s">
        <v>355</v>
      </c>
      <c r="H135" s="51" t="s">
        <v>474</v>
      </c>
      <c r="I135" s="53"/>
      <c r="J135" s="53"/>
    </row>
    <row r="136" spans="1:10" s="52" customFormat="1" ht="30" customHeight="1">
      <c r="A136" s="300"/>
      <c r="B136" s="300"/>
      <c r="C136" s="77" t="s">
        <v>475</v>
      </c>
      <c r="D136" s="77" t="s">
        <v>444</v>
      </c>
      <c r="E136" s="50" t="s">
        <v>360</v>
      </c>
      <c r="F136" s="80">
        <v>4</v>
      </c>
      <c r="G136" s="80" t="s">
        <v>355</v>
      </c>
      <c r="H136" s="51" t="s">
        <v>474</v>
      </c>
      <c r="I136" s="53"/>
      <c r="J136" s="53"/>
    </row>
    <row r="137" spans="1:10" s="44" customFormat="1" ht="30" customHeight="1">
      <c r="A137" s="300"/>
      <c r="B137" s="300"/>
      <c r="C137" s="37" t="s">
        <v>434</v>
      </c>
      <c r="D137" s="37" t="s">
        <v>435</v>
      </c>
      <c r="E137" s="50" t="s">
        <v>436</v>
      </c>
      <c r="F137" s="35">
        <v>1</v>
      </c>
      <c r="G137" s="35" t="s">
        <v>355</v>
      </c>
      <c r="H137" s="81"/>
      <c r="I137" s="45"/>
      <c r="J137" s="45"/>
    </row>
    <row r="138" spans="1:10" s="44" customFormat="1" ht="30" customHeight="1">
      <c r="A138" s="300"/>
      <c r="B138" s="300"/>
      <c r="C138" s="37" t="s">
        <v>476</v>
      </c>
      <c r="D138" s="37" t="s">
        <v>477</v>
      </c>
      <c r="E138" s="50" t="s">
        <v>397</v>
      </c>
      <c r="F138" s="35">
        <v>1</v>
      </c>
      <c r="G138" s="35" t="s">
        <v>355</v>
      </c>
      <c r="H138" s="81"/>
      <c r="I138" s="45"/>
      <c r="J138" s="45"/>
    </row>
    <row r="139" spans="1:10" s="44" customFormat="1" ht="30" customHeight="1">
      <c r="A139" s="300"/>
      <c r="B139" s="300"/>
      <c r="C139" s="37" t="s">
        <v>478</v>
      </c>
      <c r="D139" s="37" t="s">
        <v>479</v>
      </c>
      <c r="E139" s="50" t="s">
        <v>397</v>
      </c>
      <c r="F139" s="35">
        <v>2</v>
      </c>
      <c r="G139" s="35" t="s">
        <v>355</v>
      </c>
      <c r="H139" s="81"/>
      <c r="I139" s="45"/>
      <c r="J139" s="45"/>
    </row>
    <row r="140" spans="1:10" s="44" customFormat="1" ht="30" customHeight="1">
      <c r="A140" s="300"/>
      <c r="B140" s="300" t="s">
        <v>480</v>
      </c>
      <c r="C140" s="37" t="s">
        <v>691</v>
      </c>
      <c r="D140" s="37" t="s">
        <v>133</v>
      </c>
      <c r="E140" s="50" t="s">
        <v>665</v>
      </c>
      <c r="F140" s="35">
        <v>3</v>
      </c>
      <c r="G140" s="35" t="s">
        <v>355</v>
      </c>
      <c r="H140" s="48" t="s">
        <v>692</v>
      </c>
      <c r="I140" s="45"/>
      <c r="J140" s="45"/>
    </row>
    <row r="141" spans="1:10" s="44" customFormat="1" ht="30" customHeight="1">
      <c r="A141" s="300"/>
      <c r="B141" s="300"/>
      <c r="C141" s="37" t="s">
        <v>73</v>
      </c>
      <c r="D141" s="37" t="s">
        <v>133</v>
      </c>
      <c r="E141" s="50" t="s">
        <v>693</v>
      </c>
      <c r="F141" s="35">
        <v>2</v>
      </c>
      <c r="G141" s="35" t="s">
        <v>355</v>
      </c>
      <c r="H141" s="48" t="s">
        <v>694</v>
      </c>
      <c r="I141" s="45"/>
      <c r="J141" s="45"/>
    </row>
    <row r="142" spans="1:10" s="44" customFormat="1" ht="30" customHeight="1">
      <c r="A142" s="300"/>
      <c r="B142" s="300"/>
      <c r="C142" s="37" t="s">
        <v>3</v>
      </c>
      <c r="D142" s="37" t="s">
        <v>133</v>
      </c>
      <c r="E142" s="50" t="s">
        <v>693</v>
      </c>
      <c r="F142" s="35">
        <v>2</v>
      </c>
      <c r="G142" s="35" t="s">
        <v>355</v>
      </c>
      <c r="H142" s="48" t="s">
        <v>692</v>
      </c>
      <c r="I142" s="45"/>
      <c r="J142" s="45"/>
    </row>
    <row r="143" spans="1:10" s="44" customFormat="1" ht="30" customHeight="1">
      <c r="A143" s="300"/>
      <c r="B143" s="300"/>
      <c r="C143" s="37" t="s">
        <v>695</v>
      </c>
      <c r="D143" s="37" t="s">
        <v>133</v>
      </c>
      <c r="E143" s="50" t="s">
        <v>696</v>
      </c>
      <c r="F143" s="35">
        <v>2</v>
      </c>
      <c r="G143" s="35" t="s">
        <v>355</v>
      </c>
      <c r="H143" s="48" t="s">
        <v>694</v>
      </c>
      <c r="I143" s="45"/>
      <c r="J143" s="45"/>
    </row>
    <row r="144" spans="1:10" s="44" customFormat="1" ht="30" customHeight="1">
      <c r="A144" s="300"/>
      <c r="B144" s="300"/>
      <c r="C144" s="37" t="s">
        <v>697</v>
      </c>
      <c r="D144" s="37" t="s">
        <v>698</v>
      </c>
      <c r="E144" s="50" t="s">
        <v>696</v>
      </c>
      <c r="F144" s="35">
        <v>2</v>
      </c>
      <c r="G144" s="35" t="s">
        <v>355</v>
      </c>
      <c r="H144" s="48" t="s">
        <v>692</v>
      </c>
      <c r="I144" s="45"/>
      <c r="J144" s="45"/>
    </row>
    <row r="145" spans="1:10" s="44" customFormat="1" ht="30" customHeight="1">
      <c r="A145" s="300"/>
      <c r="B145" s="300"/>
      <c r="C145" s="37" t="s">
        <v>699</v>
      </c>
      <c r="D145" s="37" t="s">
        <v>133</v>
      </c>
      <c r="E145" s="50" t="s">
        <v>700</v>
      </c>
      <c r="F145" s="35">
        <v>2</v>
      </c>
      <c r="G145" s="35" t="s">
        <v>355</v>
      </c>
      <c r="H145" s="48" t="s">
        <v>701</v>
      </c>
      <c r="I145" s="45"/>
      <c r="J145" s="45"/>
    </row>
    <row r="146" spans="1:10" s="44" customFormat="1" ht="30" customHeight="1">
      <c r="A146" s="300"/>
      <c r="B146" s="300"/>
      <c r="C146" s="37" t="s">
        <v>702</v>
      </c>
      <c r="D146" s="37" t="s">
        <v>703</v>
      </c>
      <c r="E146" s="50" t="s">
        <v>704</v>
      </c>
      <c r="F146" s="35">
        <v>2</v>
      </c>
      <c r="G146" s="35" t="s">
        <v>355</v>
      </c>
      <c r="H146" s="48" t="s">
        <v>692</v>
      </c>
      <c r="I146" s="45"/>
      <c r="J146" s="45"/>
    </row>
    <row r="147" spans="1:10" s="44" customFormat="1" ht="30" customHeight="1">
      <c r="A147" s="300"/>
      <c r="B147" s="300"/>
      <c r="C147" s="37" t="s">
        <v>4</v>
      </c>
      <c r="D147" s="37" t="s">
        <v>703</v>
      </c>
      <c r="E147" s="50" t="s">
        <v>693</v>
      </c>
      <c r="F147" s="35">
        <v>2</v>
      </c>
      <c r="G147" s="35" t="s">
        <v>355</v>
      </c>
      <c r="H147" s="48" t="s">
        <v>694</v>
      </c>
      <c r="I147" s="45"/>
      <c r="J147" s="45"/>
    </row>
    <row r="148" spans="1:10" s="44" customFormat="1" ht="30" customHeight="1">
      <c r="A148" s="300"/>
      <c r="B148" s="300"/>
      <c r="C148" s="37" t="s">
        <v>46</v>
      </c>
      <c r="D148" s="37" t="s">
        <v>133</v>
      </c>
      <c r="E148" s="50" t="s">
        <v>696</v>
      </c>
      <c r="F148" s="35">
        <v>2</v>
      </c>
      <c r="G148" s="35" t="s">
        <v>355</v>
      </c>
      <c r="H148" s="48" t="s">
        <v>694</v>
      </c>
      <c r="I148" s="45"/>
      <c r="J148" s="45"/>
    </row>
    <row r="149" spans="1:10" s="44" customFormat="1" ht="30" customHeight="1">
      <c r="A149" s="300"/>
      <c r="B149" s="300"/>
      <c r="C149" s="37" t="s">
        <v>705</v>
      </c>
      <c r="D149" s="37" t="s">
        <v>133</v>
      </c>
      <c r="E149" s="50" t="s">
        <v>706</v>
      </c>
      <c r="F149" s="35">
        <v>2</v>
      </c>
      <c r="G149" s="35" t="s">
        <v>355</v>
      </c>
      <c r="H149" s="48" t="s">
        <v>707</v>
      </c>
      <c r="I149" s="45"/>
      <c r="J149" s="45"/>
    </row>
    <row r="150" spans="1:10" s="44" customFormat="1" ht="30" customHeight="1">
      <c r="A150" s="300"/>
      <c r="B150" s="300"/>
      <c r="C150" s="37" t="s">
        <v>708</v>
      </c>
      <c r="D150" s="37" t="s">
        <v>709</v>
      </c>
      <c r="E150" s="50" t="s">
        <v>710</v>
      </c>
      <c r="F150" s="35">
        <v>2</v>
      </c>
      <c r="G150" s="35" t="s">
        <v>355</v>
      </c>
      <c r="H150" s="48"/>
      <c r="I150" s="45"/>
      <c r="J150" s="45"/>
    </row>
    <row r="151" spans="1:10" s="44" customFormat="1" ht="30" customHeight="1">
      <c r="A151" s="300"/>
      <c r="B151" s="300"/>
      <c r="C151" s="37" t="s">
        <v>711</v>
      </c>
      <c r="D151" s="37" t="s">
        <v>712</v>
      </c>
      <c r="E151" s="50" t="s">
        <v>665</v>
      </c>
      <c r="F151" s="35">
        <v>2</v>
      </c>
      <c r="G151" s="35" t="s">
        <v>355</v>
      </c>
      <c r="H151" s="48"/>
      <c r="I151" s="45"/>
      <c r="J151" s="45"/>
    </row>
    <row r="152" spans="1:10" s="44" customFormat="1" ht="30" customHeight="1">
      <c r="A152" s="300"/>
      <c r="B152" s="300"/>
      <c r="C152" s="37" t="s">
        <v>713</v>
      </c>
      <c r="D152" s="37" t="s">
        <v>714</v>
      </c>
      <c r="E152" s="50" t="s">
        <v>710</v>
      </c>
      <c r="F152" s="35">
        <v>2</v>
      </c>
      <c r="G152" s="35" t="s">
        <v>355</v>
      </c>
      <c r="H152" s="48"/>
      <c r="I152" s="45"/>
      <c r="J152" s="45"/>
    </row>
    <row r="153" spans="1:10" s="43" customFormat="1" ht="30" customHeight="1">
      <c r="A153" s="79" t="s">
        <v>741</v>
      </c>
      <c r="B153" s="69">
        <f>SUM(F3:F152)</f>
        <v>297</v>
      </c>
      <c r="C153" s="310" t="s">
        <v>489</v>
      </c>
      <c r="D153" s="310"/>
      <c r="E153" s="310"/>
      <c r="F153" s="310"/>
      <c r="G153" s="310"/>
      <c r="H153" s="54"/>
      <c r="J153" s="49"/>
    </row>
    <row r="154" spans="1:10" s="44" customFormat="1" ht="30" customHeight="1">
      <c r="A154" s="301"/>
      <c r="B154" s="300" t="s">
        <v>480</v>
      </c>
      <c r="C154" s="37" t="s">
        <v>715</v>
      </c>
      <c r="D154" s="47" t="s">
        <v>716</v>
      </c>
      <c r="E154" s="46" t="s">
        <v>717</v>
      </c>
      <c r="F154" s="35">
        <f>1400*3</f>
        <v>4200</v>
      </c>
      <c r="G154" s="35" t="s">
        <v>355</v>
      </c>
      <c r="H154" s="81"/>
      <c r="I154" s="45"/>
      <c r="J154" s="45"/>
    </row>
    <row r="155" spans="1:10" s="44" customFormat="1" ht="30" customHeight="1">
      <c r="A155" s="302"/>
      <c r="B155" s="300"/>
      <c r="C155" s="37" t="s">
        <v>718</v>
      </c>
      <c r="D155" s="47" t="s">
        <v>719</v>
      </c>
      <c r="E155" s="46" t="s">
        <v>359</v>
      </c>
      <c r="F155" s="35">
        <v>1200</v>
      </c>
      <c r="G155" s="35" t="s">
        <v>355</v>
      </c>
      <c r="H155" s="81"/>
      <c r="I155" s="45"/>
      <c r="J155" s="45"/>
    </row>
    <row r="156" spans="1:10" s="44" customFormat="1" ht="30" customHeight="1">
      <c r="A156" s="302"/>
      <c r="B156" s="300"/>
      <c r="C156" s="37" t="s">
        <v>720</v>
      </c>
      <c r="D156" s="47" t="s">
        <v>719</v>
      </c>
      <c r="E156" s="46" t="s">
        <v>359</v>
      </c>
      <c r="F156" s="35">
        <v>1200</v>
      </c>
      <c r="G156" s="35" t="s">
        <v>355</v>
      </c>
      <c r="H156" s="81"/>
      <c r="I156" s="45"/>
      <c r="J156" s="45"/>
    </row>
    <row r="157" spans="1:10" s="44" customFormat="1" ht="30" customHeight="1">
      <c r="A157" s="302"/>
      <c r="B157" s="300"/>
      <c r="C157" s="37" t="s">
        <v>721</v>
      </c>
      <c r="D157" s="47" t="s">
        <v>716</v>
      </c>
      <c r="E157" s="46" t="s">
        <v>359</v>
      </c>
      <c r="F157" s="35">
        <v>1200</v>
      </c>
      <c r="G157" s="35" t="s">
        <v>355</v>
      </c>
      <c r="H157" s="81"/>
      <c r="I157" s="45"/>
      <c r="J157" s="45"/>
    </row>
    <row r="158" spans="1:10" s="44" customFormat="1" ht="30" customHeight="1">
      <c r="A158" s="302"/>
      <c r="B158" s="300"/>
      <c r="C158" s="37" t="s">
        <v>722</v>
      </c>
      <c r="D158" s="47" t="s">
        <v>719</v>
      </c>
      <c r="E158" s="46" t="s">
        <v>359</v>
      </c>
      <c r="F158" s="35">
        <v>1200</v>
      </c>
      <c r="G158" s="35" t="s">
        <v>355</v>
      </c>
      <c r="H158" s="81"/>
      <c r="I158" s="45"/>
      <c r="J158" s="45"/>
    </row>
    <row r="159" spans="1:10" s="44" customFormat="1" ht="30" customHeight="1">
      <c r="A159" s="302"/>
      <c r="B159" s="300"/>
      <c r="C159" s="37" t="s">
        <v>723</v>
      </c>
      <c r="D159" s="47" t="s">
        <v>716</v>
      </c>
      <c r="E159" s="46" t="s">
        <v>359</v>
      </c>
      <c r="F159" s="35">
        <v>1200</v>
      </c>
      <c r="G159" s="35" t="s">
        <v>355</v>
      </c>
      <c r="H159" s="81"/>
      <c r="I159" s="45"/>
      <c r="J159" s="45"/>
    </row>
    <row r="160" spans="1:10" s="44" customFormat="1" ht="30" customHeight="1">
      <c r="A160" s="302"/>
      <c r="B160" s="300"/>
      <c r="C160" s="37" t="s">
        <v>724</v>
      </c>
      <c r="D160" s="47" t="s">
        <v>719</v>
      </c>
      <c r="E160" s="46" t="s">
        <v>359</v>
      </c>
      <c r="F160" s="35">
        <v>1200</v>
      </c>
      <c r="G160" s="35" t="s">
        <v>355</v>
      </c>
      <c r="H160" s="81"/>
      <c r="I160" s="45"/>
      <c r="J160" s="45"/>
    </row>
    <row r="161" spans="1:10" s="44" customFormat="1" ht="30" customHeight="1">
      <c r="A161" s="302"/>
      <c r="B161" s="300"/>
      <c r="C161" s="37" t="s">
        <v>725</v>
      </c>
      <c r="D161" s="47" t="s">
        <v>719</v>
      </c>
      <c r="E161" s="46" t="s">
        <v>359</v>
      </c>
      <c r="F161" s="35">
        <v>1200</v>
      </c>
      <c r="G161" s="35" t="s">
        <v>355</v>
      </c>
      <c r="H161" s="81"/>
      <c r="I161" s="45"/>
      <c r="J161" s="45"/>
    </row>
    <row r="162" spans="1:10" s="44" customFormat="1" ht="30" customHeight="1">
      <c r="A162" s="302"/>
      <c r="B162" s="300"/>
      <c r="C162" s="37" t="s">
        <v>726</v>
      </c>
      <c r="D162" s="47" t="s">
        <v>719</v>
      </c>
      <c r="E162" s="46" t="s">
        <v>359</v>
      </c>
      <c r="F162" s="35">
        <v>1200</v>
      </c>
      <c r="G162" s="35" t="s">
        <v>355</v>
      </c>
      <c r="H162" s="81"/>
      <c r="I162" s="45"/>
      <c r="J162" s="45"/>
    </row>
    <row r="163" spans="1:10" s="44" customFormat="1" ht="30" customHeight="1">
      <c r="A163" s="302"/>
      <c r="B163" s="300"/>
      <c r="C163" s="37" t="s">
        <v>727</v>
      </c>
      <c r="D163" s="47" t="s">
        <v>719</v>
      </c>
      <c r="E163" s="46" t="s">
        <v>359</v>
      </c>
      <c r="F163" s="35">
        <v>1200</v>
      </c>
      <c r="G163" s="35" t="s">
        <v>355</v>
      </c>
      <c r="H163" s="81"/>
      <c r="I163" s="45"/>
      <c r="J163" s="45"/>
    </row>
    <row r="164" spans="1:10" s="44" customFormat="1" ht="30" customHeight="1">
      <c r="A164" s="302"/>
      <c r="B164" s="300"/>
      <c r="C164" s="37" t="s">
        <v>728</v>
      </c>
      <c r="D164" s="47" t="s">
        <v>716</v>
      </c>
      <c r="E164" s="46" t="s">
        <v>729</v>
      </c>
      <c r="F164" s="35">
        <v>100</v>
      </c>
      <c r="G164" s="35" t="s">
        <v>355</v>
      </c>
      <c r="H164" s="81"/>
      <c r="I164" s="45"/>
      <c r="J164" s="45"/>
    </row>
    <row r="165" spans="1:10" s="44" customFormat="1" ht="30" customHeight="1">
      <c r="A165" s="302"/>
      <c r="B165" s="300"/>
      <c r="C165" s="37" t="s">
        <v>730</v>
      </c>
      <c r="D165" s="47" t="s">
        <v>716</v>
      </c>
      <c r="E165" s="46" t="s">
        <v>729</v>
      </c>
      <c r="F165" s="35">
        <v>100</v>
      </c>
      <c r="G165" s="35" t="s">
        <v>355</v>
      </c>
      <c r="H165" s="81"/>
      <c r="I165" s="45"/>
      <c r="J165" s="45"/>
    </row>
    <row r="166" spans="1:10" s="44" customFormat="1" ht="30" customHeight="1">
      <c r="A166" s="302"/>
      <c r="B166" s="300"/>
      <c r="C166" s="37" t="s">
        <v>731</v>
      </c>
      <c r="D166" s="47" t="s">
        <v>719</v>
      </c>
      <c r="E166" s="46" t="s">
        <v>729</v>
      </c>
      <c r="F166" s="35">
        <v>100</v>
      </c>
      <c r="G166" s="35" t="s">
        <v>355</v>
      </c>
      <c r="H166" s="81"/>
      <c r="I166" s="45"/>
      <c r="J166" s="45"/>
    </row>
    <row r="167" spans="1:10" s="44" customFormat="1" ht="30" customHeight="1">
      <c r="A167" s="302"/>
      <c r="B167" s="300"/>
      <c r="C167" s="37" t="s">
        <v>604</v>
      </c>
      <c r="D167" s="47" t="s">
        <v>490</v>
      </c>
      <c r="E167" s="46" t="s">
        <v>619</v>
      </c>
      <c r="F167" s="35">
        <v>600</v>
      </c>
      <c r="G167" s="35" t="s">
        <v>355</v>
      </c>
      <c r="H167" s="51"/>
      <c r="I167" s="45"/>
      <c r="J167" s="45"/>
    </row>
    <row r="168" spans="1:10" s="44" customFormat="1" ht="30" customHeight="1">
      <c r="A168" s="303"/>
      <c r="B168" s="300"/>
      <c r="C168" s="37" t="s">
        <v>605</v>
      </c>
      <c r="D168" s="47" t="s">
        <v>490</v>
      </c>
      <c r="E168" s="46" t="s">
        <v>620</v>
      </c>
      <c r="F168" s="35">
        <v>100</v>
      </c>
      <c r="G168" s="35" t="s">
        <v>355</v>
      </c>
      <c r="H168" s="51"/>
      <c r="I168" s="45"/>
      <c r="J168" s="45"/>
    </row>
    <row r="169" spans="1:10" s="44" customFormat="1" ht="30" customHeight="1">
      <c r="A169" s="301"/>
      <c r="B169" s="301" t="s">
        <v>491</v>
      </c>
      <c r="C169" s="37" t="s">
        <v>487</v>
      </c>
      <c r="D169" s="37" t="s">
        <v>492</v>
      </c>
      <c r="E169" s="46" t="s">
        <v>493</v>
      </c>
      <c r="F169" s="35">
        <v>5</v>
      </c>
      <c r="G169" s="35" t="s">
        <v>355</v>
      </c>
      <c r="H169" s="78"/>
      <c r="J169" s="45"/>
    </row>
    <row r="170" spans="1:10" s="44" customFormat="1" ht="30" customHeight="1">
      <c r="A170" s="302"/>
      <c r="B170" s="302"/>
      <c r="C170" s="37" t="s">
        <v>403</v>
      </c>
      <c r="D170" s="37" t="s">
        <v>492</v>
      </c>
      <c r="E170" s="46" t="s">
        <v>493</v>
      </c>
      <c r="F170" s="35">
        <v>5</v>
      </c>
      <c r="G170" s="35" t="s">
        <v>355</v>
      </c>
      <c r="H170" s="78"/>
      <c r="J170" s="45"/>
    </row>
    <row r="171" spans="1:10" s="44" customFormat="1" ht="30" customHeight="1">
      <c r="A171" s="302"/>
      <c r="B171" s="302"/>
      <c r="C171" s="37" t="s">
        <v>481</v>
      </c>
      <c r="D171" s="37" t="s">
        <v>492</v>
      </c>
      <c r="E171" s="46" t="s">
        <v>494</v>
      </c>
      <c r="F171" s="35">
        <v>10</v>
      </c>
      <c r="G171" s="35" t="s">
        <v>355</v>
      </c>
      <c r="H171" s="78"/>
      <c r="J171" s="45"/>
    </row>
    <row r="172" spans="1:10" s="44" customFormat="1" ht="30" customHeight="1">
      <c r="A172" s="302"/>
      <c r="B172" s="302"/>
      <c r="C172" s="37" t="s">
        <v>482</v>
      </c>
      <c r="D172" s="37" t="s">
        <v>492</v>
      </c>
      <c r="E172" s="46" t="s">
        <v>493</v>
      </c>
      <c r="F172" s="35">
        <v>5</v>
      </c>
      <c r="G172" s="35" t="s">
        <v>355</v>
      </c>
      <c r="H172" s="78"/>
      <c r="J172" s="45"/>
    </row>
    <row r="173" spans="1:10" s="44" customFormat="1" ht="30" customHeight="1">
      <c r="A173" s="302"/>
      <c r="B173" s="302"/>
      <c r="C173" s="37" t="s">
        <v>483</v>
      </c>
      <c r="D173" s="37" t="s">
        <v>492</v>
      </c>
      <c r="E173" s="46" t="s">
        <v>493</v>
      </c>
      <c r="F173" s="35">
        <v>5</v>
      </c>
      <c r="G173" s="35" t="s">
        <v>355</v>
      </c>
      <c r="H173" s="78"/>
      <c r="J173" s="45"/>
    </row>
    <row r="174" spans="1:10" s="44" customFormat="1" ht="30" customHeight="1">
      <c r="A174" s="302"/>
      <c r="B174" s="302"/>
      <c r="C174" s="37" t="s">
        <v>484</v>
      </c>
      <c r="D174" s="37" t="s">
        <v>492</v>
      </c>
      <c r="E174" s="46" t="s">
        <v>493</v>
      </c>
      <c r="F174" s="35">
        <v>5</v>
      </c>
      <c r="G174" s="35" t="s">
        <v>355</v>
      </c>
      <c r="H174" s="78"/>
      <c r="J174" s="45"/>
    </row>
    <row r="175" spans="1:10" s="44" customFormat="1" ht="30" customHeight="1">
      <c r="A175" s="302"/>
      <c r="B175" s="302"/>
      <c r="C175" s="37" t="s">
        <v>485</v>
      </c>
      <c r="D175" s="37" t="s">
        <v>492</v>
      </c>
      <c r="E175" s="46" t="s">
        <v>493</v>
      </c>
      <c r="F175" s="35">
        <v>5</v>
      </c>
      <c r="G175" s="35" t="s">
        <v>355</v>
      </c>
      <c r="H175" s="78"/>
      <c r="J175" s="45"/>
    </row>
    <row r="176" spans="1:10" s="44" customFormat="1" ht="30" customHeight="1">
      <c r="A176" s="302"/>
      <c r="B176" s="302"/>
      <c r="C176" s="37" t="s">
        <v>488</v>
      </c>
      <c r="D176" s="37" t="s">
        <v>492</v>
      </c>
      <c r="E176" s="46" t="s">
        <v>493</v>
      </c>
      <c r="F176" s="35">
        <v>5</v>
      </c>
      <c r="G176" s="35" t="s">
        <v>355</v>
      </c>
      <c r="H176" s="78"/>
      <c r="J176" s="45"/>
    </row>
    <row r="177" spans="1:10" s="44" customFormat="1" ht="30" customHeight="1">
      <c r="A177" s="303"/>
      <c r="B177" s="303"/>
      <c r="C177" s="37" t="s">
        <v>486</v>
      </c>
      <c r="D177" s="37" t="s">
        <v>492</v>
      </c>
      <c r="E177" s="46" t="s">
        <v>493</v>
      </c>
      <c r="F177" s="35">
        <v>10</v>
      </c>
      <c r="G177" s="35" t="s">
        <v>355</v>
      </c>
      <c r="H177" s="78"/>
      <c r="J177" s="45"/>
    </row>
    <row r="178" spans="1:10" s="43" customFormat="1" ht="30" customHeight="1">
      <c r="A178" s="50"/>
      <c r="B178" s="70"/>
      <c r="C178" s="310" t="s">
        <v>489</v>
      </c>
      <c r="D178" s="310"/>
      <c r="E178" s="310"/>
      <c r="F178" s="310"/>
      <c r="G178" s="310"/>
      <c r="H178" s="54"/>
    </row>
    <row r="179" spans="1:10" s="41" customFormat="1" ht="30" customHeight="1">
      <c r="A179" s="300" t="s">
        <v>495</v>
      </c>
      <c r="B179" s="297"/>
      <c r="C179" s="313" t="s">
        <v>496</v>
      </c>
      <c r="D179" s="313" t="s">
        <v>497</v>
      </c>
      <c r="E179" s="42" t="s">
        <v>498</v>
      </c>
      <c r="F179" s="70">
        <v>132</v>
      </c>
      <c r="G179" s="70" t="s">
        <v>499</v>
      </c>
      <c r="H179" s="76"/>
    </row>
    <row r="180" spans="1:10" s="41" customFormat="1" ht="30" customHeight="1">
      <c r="A180" s="300"/>
      <c r="B180" s="298"/>
      <c r="C180" s="313"/>
      <c r="D180" s="313"/>
      <c r="E180" s="42" t="s">
        <v>500</v>
      </c>
      <c r="F180" s="70">
        <v>16</v>
      </c>
      <c r="G180" s="70" t="s">
        <v>499</v>
      </c>
      <c r="H180" s="76"/>
    </row>
    <row r="181" spans="1:10" s="41" customFormat="1" ht="30" customHeight="1">
      <c r="A181" s="300"/>
      <c r="B181" s="298"/>
      <c r="C181" s="313"/>
      <c r="D181" s="34" t="s">
        <v>501</v>
      </c>
      <c r="E181" s="42" t="s">
        <v>502</v>
      </c>
      <c r="F181" s="70">
        <v>200</v>
      </c>
      <c r="G181" s="70" t="s">
        <v>499</v>
      </c>
      <c r="H181" s="31"/>
    </row>
    <row r="182" spans="1:10" s="41" customFormat="1" ht="30" customHeight="1">
      <c r="A182" s="300"/>
      <c r="B182" s="298"/>
      <c r="C182" s="313"/>
      <c r="D182" s="313" t="s">
        <v>503</v>
      </c>
      <c r="E182" s="42" t="s">
        <v>504</v>
      </c>
      <c r="F182" s="70">
        <v>1</v>
      </c>
      <c r="G182" s="70" t="s">
        <v>499</v>
      </c>
      <c r="H182" s="76"/>
    </row>
    <row r="183" spans="1:10" s="41" customFormat="1" ht="63.6" customHeight="1">
      <c r="A183" s="300"/>
      <c r="B183" s="299"/>
      <c r="C183" s="313"/>
      <c r="D183" s="313"/>
      <c r="E183" s="314" t="s">
        <v>505</v>
      </c>
      <c r="F183" s="314"/>
      <c r="G183" s="314"/>
      <c r="H183" s="314"/>
    </row>
    <row r="184" spans="1:10" s="41" customFormat="1" ht="35.25" customHeight="1">
      <c r="A184" s="300"/>
      <c r="B184" s="70"/>
      <c r="C184" s="313"/>
      <c r="D184" s="310" t="s">
        <v>489</v>
      </c>
      <c r="E184" s="310"/>
      <c r="F184" s="310"/>
      <c r="G184" s="310"/>
      <c r="H184" s="54"/>
    </row>
    <row r="185" spans="1:10" ht="54">
      <c r="A185" s="300"/>
      <c r="B185" s="297"/>
      <c r="C185" s="313" t="s">
        <v>506</v>
      </c>
      <c r="D185" s="34" t="s">
        <v>507</v>
      </c>
      <c r="E185" s="40" t="s">
        <v>508</v>
      </c>
      <c r="F185" s="32">
        <v>1</v>
      </c>
      <c r="G185" s="39" t="s">
        <v>356</v>
      </c>
      <c r="H185" s="31" t="e">
        <f>#REF!*F185</f>
        <v>#REF!</v>
      </c>
    </row>
    <row r="186" spans="1:10" ht="40.5">
      <c r="A186" s="300"/>
      <c r="B186" s="298"/>
      <c r="C186" s="313"/>
      <c r="D186" s="34" t="s">
        <v>509</v>
      </c>
      <c r="E186" s="33" t="s">
        <v>510</v>
      </c>
      <c r="F186" s="32">
        <v>1</v>
      </c>
      <c r="G186" s="39" t="s">
        <v>356</v>
      </c>
      <c r="H186" s="31" t="e">
        <f>#REF!*F186</f>
        <v>#REF!</v>
      </c>
    </row>
    <row r="187" spans="1:10" ht="40.5">
      <c r="A187" s="300"/>
      <c r="B187" s="298"/>
      <c r="C187" s="313"/>
      <c r="D187" s="34" t="s">
        <v>511</v>
      </c>
      <c r="E187" s="33" t="s">
        <v>512</v>
      </c>
      <c r="F187" s="32">
        <v>1</v>
      </c>
      <c r="G187" s="39" t="s">
        <v>356</v>
      </c>
      <c r="H187" s="31" t="e">
        <f>#REF!*F187</f>
        <v>#REF!</v>
      </c>
    </row>
    <row r="188" spans="1:10" ht="81">
      <c r="A188" s="300"/>
      <c r="B188" s="298"/>
      <c r="C188" s="313"/>
      <c r="D188" s="34" t="s">
        <v>419</v>
      </c>
      <c r="E188" s="33" t="s">
        <v>513</v>
      </c>
      <c r="F188" s="32">
        <v>1</v>
      </c>
      <c r="G188" s="39" t="s">
        <v>514</v>
      </c>
      <c r="H188" s="31" t="e">
        <f>#REF!*F188</f>
        <v>#REF!</v>
      </c>
    </row>
    <row r="189" spans="1:10" ht="54">
      <c r="A189" s="300"/>
      <c r="B189" s="298"/>
      <c r="C189" s="313"/>
      <c r="D189" s="34" t="s">
        <v>515</v>
      </c>
      <c r="E189" s="33" t="s">
        <v>516</v>
      </c>
      <c r="F189" s="32">
        <v>1</v>
      </c>
      <c r="G189" s="39" t="s">
        <v>356</v>
      </c>
      <c r="H189" s="31" t="e">
        <f>#REF!*F189</f>
        <v>#REF!</v>
      </c>
    </row>
    <row r="190" spans="1:10" ht="67.5">
      <c r="A190" s="300"/>
      <c r="B190" s="298"/>
      <c r="C190" s="313"/>
      <c r="D190" s="34" t="s">
        <v>517</v>
      </c>
      <c r="E190" s="33" t="s">
        <v>518</v>
      </c>
      <c r="F190" s="32">
        <v>1</v>
      </c>
      <c r="G190" s="70" t="s">
        <v>355</v>
      </c>
      <c r="H190" s="31" t="e">
        <f>#REF!*F190</f>
        <v>#REF!</v>
      </c>
    </row>
    <row r="191" spans="1:10" ht="54">
      <c r="A191" s="300"/>
      <c r="B191" s="299"/>
      <c r="C191" s="313"/>
      <c r="D191" s="34" t="s">
        <v>519</v>
      </c>
      <c r="E191" s="40" t="s">
        <v>520</v>
      </c>
      <c r="F191" s="32">
        <v>1</v>
      </c>
      <c r="G191" s="70" t="s">
        <v>355</v>
      </c>
      <c r="H191" s="31" t="e">
        <f>#REF!*F191</f>
        <v>#REF!</v>
      </c>
    </row>
    <row r="192" spans="1:10" ht="27.6" customHeight="1">
      <c r="A192" s="300"/>
      <c r="B192" s="70"/>
      <c r="C192" s="313"/>
      <c r="D192" s="315" t="s">
        <v>521</v>
      </c>
      <c r="E192" s="315"/>
      <c r="F192" s="315"/>
      <c r="G192" s="315"/>
      <c r="H192" s="75" t="e">
        <f>SUM(#REF!)</f>
        <v>#REF!</v>
      </c>
    </row>
    <row r="193" spans="1:8" ht="27.6" customHeight="1">
      <c r="A193" s="310" t="s">
        <v>522</v>
      </c>
      <c r="B193" s="310"/>
      <c r="C193" s="310"/>
      <c r="D193" s="310"/>
      <c r="E193" s="310"/>
      <c r="F193" s="310"/>
      <c r="G193" s="310"/>
      <c r="H193" s="54"/>
    </row>
    <row r="194" spans="1:8" ht="76.5" customHeight="1">
      <c r="A194" s="300" t="s">
        <v>523</v>
      </c>
      <c r="B194" s="297"/>
      <c r="C194" s="297" t="s">
        <v>523</v>
      </c>
      <c r="D194" s="37" t="s">
        <v>524</v>
      </c>
      <c r="E194" s="36" t="s">
        <v>525</v>
      </c>
      <c r="F194" s="32">
        <v>1</v>
      </c>
      <c r="G194" s="35" t="s">
        <v>355</v>
      </c>
      <c r="H194" s="74"/>
    </row>
    <row r="195" spans="1:8" ht="114" customHeight="1">
      <c r="A195" s="300"/>
      <c r="B195" s="298"/>
      <c r="C195" s="298"/>
      <c r="D195" s="34" t="s">
        <v>526</v>
      </c>
      <c r="E195" s="33" t="s">
        <v>527</v>
      </c>
      <c r="F195" s="32">
        <v>1</v>
      </c>
      <c r="G195" s="70" t="s">
        <v>355</v>
      </c>
      <c r="H195" s="73"/>
    </row>
    <row r="196" spans="1:8" ht="111" customHeight="1">
      <c r="A196" s="300"/>
      <c r="B196" s="298"/>
      <c r="C196" s="298"/>
      <c r="D196" s="34" t="s">
        <v>528</v>
      </c>
      <c r="E196" s="33" t="s">
        <v>529</v>
      </c>
      <c r="F196" s="32">
        <v>1</v>
      </c>
      <c r="G196" s="70" t="s">
        <v>355</v>
      </c>
      <c r="H196" s="73"/>
    </row>
    <row r="197" spans="1:8" ht="83.25" customHeight="1">
      <c r="A197" s="300"/>
      <c r="B197" s="298"/>
      <c r="C197" s="298"/>
      <c r="D197" s="34" t="s">
        <v>530</v>
      </c>
      <c r="E197" s="33" t="s">
        <v>531</v>
      </c>
      <c r="F197" s="32">
        <v>1</v>
      </c>
      <c r="G197" s="70" t="s">
        <v>355</v>
      </c>
      <c r="H197" s="73"/>
    </row>
    <row r="198" spans="1:8" ht="55.9" customHeight="1">
      <c r="A198" s="300"/>
      <c r="B198" s="299"/>
      <c r="C198" s="299"/>
      <c r="D198" s="34" t="s">
        <v>532</v>
      </c>
      <c r="E198" s="33" t="s">
        <v>533</v>
      </c>
      <c r="F198" s="32">
        <v>1</v>
      </c>
      <c r="G198" s="70" t="s">
        <v>355</v>
      </c>
      <c r="H198" s="73"/>
    </row>
    <row r="199" spans="1:8" ht="34.15" customHeight="1">
      <c r="A199" s="310" t="s">
        <v>534</v>
      </c>
      <c r="B199" s="310"/>
      <c r="C199" s="310"/>
      <c r="D199" s="310"/>
      <c r="E199" s="310"/>
      <c r="F199" s="310"/>
      <c r="G199" s="310"/>
      <c r="H199" s="72"/>
    </row>
    <row r="200" spans="1:8" ht="36.6" customHeight="1">
      <c r="A200" s="312" t="s">
        <v>535</v>
      </c>
      <c r="B200" s="312"/>
      <c r="C200" s="312"/>
      <c r="D200" s="312"/>
      <c r="E200" s="312"/>
      <c r="F200" s="312"/>
      <c r="G200" s="312"/>
      <c r="H200" s="71"/>
    </row>
  </sheetData>
  <autoFilter ref="A2:J200">
    <filterColumn colId="0" showButton="0"/>
    <filterColumn colId="1" showButton="0"/>
  </autoFilter>
  <mergeCells count="35">
    <mergeCell ref="C153:G153"/>
    <mergeCell ref="A200:G200"/>
    <mergeCell ref="B169:B177"/>
    <mergeCell ref="C178:G178"/>
    <mergeCell ref="A179:A192"/>
    <mergeCell ref="C179:C184"/>
    <mergeCell ref="D179:D180"/>
    <mergeCell ref="D182:D183"/>
    <mergeCell ref="E183:H183"/>
    <mergeCell ref="D184:G184"/>
    <mergeCell ref="C185:C192"/>
    <mergeCell ref="D192:G192"/>
    <mergeCell ref="A193:G193"/>
    <mergeCell ref="A194:A198"/>
    <mergeCell ref="A199:G199"/>
    <mergeCell ref="C194:C198"/>
    <mergeCell ref="A1:H1"/>
    <mergeCell ref="A2:C2"/>
    <mergeCell ref="A3:A152"/>
    <mergeCell ref="B3:B9"/>
    <mergeCell ref="B10:B32"/>
    <mergeCell ref="B33:B65"/>
    <mergeCell ref="B66:B76"/>
    <mergeCell ref="B77:B86"/>
    <mergeCell ref="B87:B93"/>
    <mergeCell ref="B94:B104"/>
    <mergeCell ref="B105:B134"/>
    <mergeCell ref="B135:B139"/>
    <mergeCell ref="B140:B152"/>
    <mergeCell ref="B194:B198"/>
    <mergeCell ref="B154:B168"/>
    <mergeCell ref="A154:A168"/>
    <mergeCell ref="A169:A177"/>
    <mergeCell ref="B179:B183"/>
    <mergeCell ref="B185:B191"/>
  </mergeCells>
  <phoneticPr fontId="1" type="noConversion"/>
  <printOptions horizontalCentered="1"/>
  <pageMargins left="0.27559055118110237" right="0.27559055118110237" top="0.47244094488188981" bottom="0.39370078740157483" header="0.23622047244094491" footer="0.15748031496062992"/>
  <pageSetup paperSize="8" scale="61" fitToHeight="0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77"/>
  <sheetViews>
    <sheetView zoomScaleNormal="100" workbookViewId="0">
      <selection activeCell="J6" sqref="J6:L6"/>
    </sheetView>
  </sheetViews>
  <sheetFormatPr defaultRowHeight="16.5"/>
  <cols>
    <col min="1" max="1" width="4.5" customWidth="1"/>
    <col min="2" max="2" width="5.625" style="220" customWidth="1"/>
    <col min="3" max="3" width="13.125" style="220" bestFit="1" customWidth="1"/>
    <col min="4" max="4" width="12.125" style="220" customWidth="1"/>
    <col min="5" max="5" width="10.375" style="220" customWidth="1"/>
    <col min="6" max="6" width="23.875" style="221" customWidth="1"/>
    <col min="7" max="7" width="15.875" style="221" customWidth="1"/>
    <col min="8" max="8" width="22" style="221" customWidth="1"/>
    <col min="9" max="9" width="9.625" customWidth="1"/>
    <col min="10" max="10" width="21.625" customWidth="1"/>
    <col min="11" max="11" width="15.75" customWidth="1"/>
    <col min="12" max="12" width="15" bestFit="1" customWidth="1"/>
    <col min="13" max="13" width="12.125" customWidth="1"/>
    <col min="14" max="14" width="11.625" customWidth="1"/>
    <col min="15" max="15" width="11.25" style="1" customWidth="1"/>
    <col min="16" max="16" width="17.75" customWidth="1"/>
    <col min="17" max="17" width="15.25" customWidth="1"/>
    <col min="18" max="18" width="14.25" customWidth="1"/>
    <col min="19" max="19" width="14.875" customWidth="1"/>
    <col min="20" max="20" width="11.5" customWidth="1"/>
    <col min="21" max="21" width="29.125" customWidth="1"/>
    <col min="22" max="22" width="9.375" customWidth="1"/>
    <col min="23" max="23" width="7.875" customWidth="1"/>
    <col min="24" max="24" width="11.375" customWidth="1"/>
    <col min="25" max="25" width="8.5" customWidth="1"/>
    <col min="26" max="26" width="9.875" customWidth="1"/>
    <col min="27" max="27" width="29.75" customWidth="1"/>
    <col min="28" max="28" width="46.75" bestFit="1" customWidth="1"/>
    <col min="29" max="29" width="56" bestFit="1" customWidth="1"/>
    <col min="30" max="31" width="57.25" customWidth="1"/>
    <col min="32" max="32" width="71.375" bestFit="1" customWidth="1"/>
    <col min="33" max="33" width="38.75" bestFit="1" customWidth="1"/>
    <col min="34" max="34" width="43.5" bestFit="1" customWidth="1"/>
    <col min="35" max="35" width="12.625" customWidth="1"/>
    <col min="36" max="36" width="18.5" customWidth="1"/>
    <col min="37" max="37" width="11.25" customWidth="1"/>
    <col min="38" max="38" width="28.25" customWidth="1"/>
  </cols>
  <sheetData>
    <row r="1" spans="1:17" ht="20.25">
      <c r="A1" s="61" t="s">
        <v>2628</v>
      </c>
      <c r="O1"/>
    </row>
    <row r="2" spans="1:17">
      <c r="A2" s="220"/>
      <c r="B2" s="131" t="s">
        <v>2629</v>
      </c>
      <c r="C2" s="131"/>
      <c r="D2"/>
      <c r="E2" s="221"/>
      <c r="G2"/>
      <c r="H2"/>
      <c r="O2"/>
    </row>
    <row r="3" spans="1:17">
      <c r="C3" s="357" t="s">
        <v>127</v>
      </c>
      <c r="D3" s="358"/>
      <c r="E3" s="359"/>
      <c r="F3" s="357" t="s">
        <v>2630</v>
      </c>
      <c r="G3" s="358"/>
      <c r="H3" s="358"/>
      <c r="I3" s="359"/>
      <c r="J3" s="360" t="s">
        <v>345</v>
      </c>
      <c r="K3" s="361"/>
      <c r="L3" s="361"/>
      <c r="O3"/>
    </row>
    <row r="4" spans="1:17" ht="100.5" customHeight="1">
      <c r="C4" s="222" t="s">
        <v>2631</v>
      </c>
      <c r="D4" s="333" t="s">
        <v>2632</v>
      </c>
      <c r="E4" s="334"/>
      <c r="F4" s="329" t="s">
        <v>2633</v>
      </c>
      <c r="G4" s="330"/>
      <c r="H4" s="330"/>
      <c r="I4" s="331"/>
      <c r="J4" s="354"/>
      <c r="K4" s="355"/>
      <c r="L4" s="356"/>
      <c r="O4"/>
      <c r="P4" s="58"/>
      <c r="Q4" s="58"/>
    </row>
    <row r="5" spans="1:17" ht="37.5" customHeight="1">
      <c r="C5" s="327" t="s">
        <v>2634</v>
      </c>
      <c r="D5" s="333" t="s">
        <v>2635</v>
      </c>
      <c r="E5" s="334"/>
      <c r="F5" s="329" t="s">
        <v>2636</v>
      </c>
      <c r="G5" s="330"/>
      <c r="H5" s="330"/>
      <c r="I5" s="331"/>
      <c r="J5" s="354"/>
      <c r="K5" s="355"/>
      <c r="L5" s="356"/>
      <c r="O5"/>
    </row>
    <row r="6" spans="1:17" ht="36" customHeight="1">
      <c r="C6" s="332"/>
      <c r="D6" s="333" t="s">
        <v>2637</v>
      </c>
      <c r="E6" s="334"/>
      <c r="F6" s="329" t="s">
        <v>2638</v>
      </c>
      <c r="G6" s="330"/>
      <c r="H6" s="330"/>
      <c r="I6" s="331"/>
      <c r="J6" s="354"/>
      <c r="K6" s="355"/>
      <c r="L6" s="356"/>
      <c r="O6"/>
    </row>
    <row r="7" spans="1:17" ht="36" customHeight="1">
      <c r="C7" s="332"/>
      <c r="D7" s="333" t="s">
        <v>2639</v>
      </c>
      <c r="E7" s="334"/>
      <c r="F7" s="329" t="s">
        <v>2640</v>
      </c>
      <c r="G7" s="330"/>
      <c r="H7" s="330"/>
      <c r="I7" s="331"/>
      <c r="J7" s="354"/>
      <c r="K7" s="355"/>
      <c r="L7" s="356"/>
      <c r="O7"/>
    </row>
    <row r="8" spans="1:17" ht="16.5" customHeight="1">
      <c r="C8" s="332"/>
      <c r="D8" s="335" t="s">
        <v>2641</v>
      </c>
      <c r="E8" s="336"/>
      <c r="F8" s="329" t="s">
        <v>2642</v>
      </c>
      <c r="G8" s="330"/>
      <c r="H8" s="330"/>
      <c r="I8" s="331"/>
      <c r="J8" s="341" t="s">
        <v>2643</v>
      </c>
      <c r="K8" s="343" t="s">
        <v>2644</v>
      </c>
      <c r="L8" s="344"/>
      <c r="O8"/>
    </row>
    <row r="9" spans="1:17" ht="16.5" customHeight="1">
      <c r="C9" s="332"/>
      <c r="D9" s="337"/>
      <c r="E9" s="338"/>
      <c r="F9" s="345" t="s">
        <v>2645</v>
      </c>
      <c r="G9" s="346"/>
      <c r="H9" s="346"/>
      <c r="I9" s="347"/>
      <c r="J9" s="342"/>
      <c r="K9" s="218" t="s">
        <v>2646</v>
      </c>
      <c r="L9" s="218">
        <v>10000</v>
      </c>
      <c r="O9"/>
    </row>
    <row r="10" spans="1:17" ht="16.5" customHeight="1">
      <c r="C10" s="332"/>
      <c r="D10" s="337"/>
      <c r="E10" s="338"/>
      <c r="F10" s="348" t="s">
        <v>2647</v>
      </c>
      <c r="G10" s="349"/>
      <c r="H10" s="349"/>
      <c r="I10" s="350"/>
      <c r="J10" s="342"/>
      <c r="K10" s="218" t="s">
        <v>2648</v>
      </c>
      <c r="L10" s="218">
        <v>20000</v>
      </c>
      <c r="O10"/>
    </row>
    <row r="11" spans="1:17" ht="16.5" customHeight="1">
      <c r="C11" s="332"/>
      <c r="D11" s="337"/>
      <c r="E11" s="338"/>
      <c r="F11" s="348" t="s">
        <v>2649</v>
      </c>
      <c r="G11" s="349"/>
      <c r="H11" s="349"/>
      <c r="I11" s="350"/>
      <c r="J11" s="223"/>
      <c r="K11" s="218" t="s">
        <v>2650</v>
      </c>
      <c r="L11" s="218">
        <v>30000</v>
      </c>
      <c r="O11"/>
    </row>
    <row r="12" spans="1:17">
      <c r="C12" s="332"/>
      <c r="D12" s="339"/>
      <c r="E12" s="340"/>
      <c r="F12" s="351" t="s">
        <v>2651</v>
      </c>
      <c r="G12" s="352"/>
      <c r="H12" s="352"/>
      <c r="I12" s="353"/>
      <c r="J12" s="223"/>
      <c r="K12" s="218" t="s">
        <v>2652</v>
      </c>
      <c r="L12" s="218">
        <v>40000</v>
      </c>
      <c r="O12"/>
    </row>
    <row r="13" spans="1:17" ht="48.75" customHeight="1">
      <c r="C13" s="332"/>
      <c r="D13" s="327" t="s">
        <v>2653</v>
      </c>
      <c r="E13" s="222" t="s">
        <v>2654</v>
      </c>
      <c r="F13" s="329" t="s">
        <v>2655</v>
      </c>
      <c r="G13" s="330"/>
      <c r="H13" s="330"/>
      <c r="I13" s="331"/>
      <c r="J13" s="224" t="s">
        <v>2643</v>
      </c>
      <c r="K13" s="218" t="s">
        <v>2656</v>
      </c>
      <c r="L13" s="218" t="s">
        <v>2657</v>
      </c>
      <c r="O13"/>
    </row>
    <row r="14" spans="1:17" ht="48.75" customHeight="1">
      <c r="C14" s="328"/>
      <c r="D14" s="328"/>
      <c r="E14" s="222" t="s">
        <v>2658</v>
      </c>
      <c r="F14" s="329" t="s">
        <v>2659</v>
      </c>
      <c r="G14" s="330"/>
      <c r="H14" s="330"/>
      <c r="I14" s="331"/>
      <c r="J14" s="224" t="s">
        <v>2660</v>
      </c>
      <c r="K14" s="219">
        <v>1</v>
      </c>
      <c r="L14" s="219">
        <v>100</v>
      </c>
      <c r="O14"/>
    </row>
    <row r="15" spans="1:17">
      <c r="O15"/>
    </row>
    <row r="16" spans="1:17">
      <c r="O16"/>
    </row>
    <row r="17" spans="1:41">
      <c r="A17" s="324" t="s">
        <v>2658</v>
      </c>
      <c r="B17" s="321" t="s">
        <v>127</v>
      </c>
      <c r="C17" s="325" t="s">
        <v>2661</v>
      </c>
      <c r="D17" s="325" t="s">
        <v>2662</v>
      </c>
      <c r="E17" s="321" t="s">
        <v>2663</v>
      </c>
      <c r="F17" s="321" t="s">
        <v>963</v>
      </c>
      <c r="G17" s="321" t="s">
        <v>2664</v>
      </c>
      <c r="H17" s="317" t="s">
        <v>2665</v>
      </c>
      <c r="I17" s="318"/>
      <c r="J17" s="319"/>
      <c r="K17" s="317" t="s">
        <v>2666</v>
      </c>
      <c r="L17" s="318"/>
      <c r="M17" s="318"/>
      <c r="N17" s="318"/>
      <c r="O17" s="318"/>
      <c r="P17" s="318"/>
      <c r="Q17" s="318"/>
      <c r="R17" s="318"/>
      <c r="S17" s="318"/>
      <c r="T17" s="318"/>
      <c r="U17" s="318"/>
      <c r="V17" s="318"/>
      <c r="W17" s="318"/>
      <c r="X17" s="318"/>
      <c r="Y17" s="318"/>
      <c r="Z17" s="318"/>
      <c r="AA17" s="318"/>
      <c r="AB17" s="318"/>
      <c r="AC17" s="318"/>
      <c r="AD17" s="318"/>
      <c r="AE17" s="318"/>
      <c r="AF17" s="318"/>
      <c r="AG17" s="318"/>
      <c r="AH17" s="319"/>
      <c r="AI17" s="316" t="s">
        <v>2667</v>
      </c>
      <c r="AJ17" s="320"/>
      <c r="AK17" s="309"/>
      <c r="AL17" s="321" t="s">
        <v>345</v>
      </c>
    </row>
    <row r="18" spans="1:41" ht="16.5" customHeight="1">
      <c r="A18" s="324"/>
      <c r="B18" s="322"/>
      <c r="C18" s="322"/>
      <c r="D18" s="322"/>
      <c r="E18" s="322"/>
      <c r="F18" s="322"/>
      <c r="G18" s="322"/>
      <c r="H18" s="317" t="s">
        <v>583</v>
      </c>
      <c r="I18" s="318"/>
      <c r="J18" s="319"/>
      <c r="K18" s="317" t="s">
        <v>2668</v>
      </c>
      <c r="L18" s="318"/>
      <c r="M18" s="318"/>
      <c r="N18" s="318"/>
      <c r="O18" s="318"/>
      <c r="P18" s="323" t="s">
        <v>2669</v>
      </c>
      <c r="Q18" s="323"/>
      <c r="R18" s="323"/>
      <c r="S18" s="323"/>
      <c r="T18" s="323"/>
      <c r="U18" s="323"/>
      <c r="V18" s="324" t="s">
        <v>2670</v>
      </c>
      <c r="W18" s="324"/>
      <c r="X18" s="324"/>
      <c r="Y18" s="324"/>
      <c r="Z18" s="324"/>
      <c r="AA18" s="225"/>
      <c r="AB18" s="225"/>
      <c r="AC18" s="225"/>
      <c r="AD18" s="225"/>
      <c r="AE18" s="225"/>
      <c r="AF18" s="225"/>
      <c r="AG18" s="324"/>
      <c r="AH18" s="324"/>
      <c r="AI18" s="325" t="s">
        <v>127</v>
      </c>
      <c r="AJ18" s="316" t="s">
        <v>2671</v>
      </c>
      <c r="AK18" s="309"/>
      <c r="AL18" s="322"/>
    </row>
    <row r="19" spans="1:41" ht="27">
      <c r="A19" s="324"/>
      <c r="B19" s="322"/>
      <c r="C19" s="322"/>
      <c r="D19" s="322"/>
      <c r="E19" s="322"/>
      <c r="F19" s="322"/>
      <c r="G19" s="322"/>
      <c r="H19" s="226" t="s">
        <v>583</v>
      </c>
      <c r="I19" s="226" t="s">
        <v>2672</v>
      </c>
      <c r="J19" s="226" t="s">
        <v>2673</v>
      </c>
      <c r="K19" s="226" t="s">
        <v>2643</v>
      </c>
      <c r="L19" s="226" t="s">
        <v>2674</v>
      </c>
      <c r="M19" s="227" t="s">
        <v>2675</v>
      </c>
      <c r="N19" s="227" t="s">
        <v>2676</v>
      </c>
      <c r="O19" s="228" t="s">
        <v>2677</v>
      </c>
      <c r="P19" s="226" t="s">
        <v>2678</v>
      </c>
      <c r="Q19" s="226" t="s">
        <v>2679</v>
      </c>
      <c r="R19" s="226" t="s">
        <v>2680</v>
      </c>
      <c r="S19" s="226" t="s">
        <v>2681</v>
      </c>
      <c r="T19" s="226" t="s">
        <v>2682</v>
      </c>
      <c r="U19" s="226" t="s">
        <v>2683</v>
      </c>
      <c r="V19" s="226" t="s">
        <v>2684</v>
      </c>
      <c r="W19" s="226" t="s">
        <v>2685</v>
      </c>
      <c r="X19" s="226" t="s">
        <v>2686</v>
      </c>
      <c r="Y19" s="226" t="s">
        <v>2687</v>
      </c>
      <c r="Z19" s="226" t="s">
        <v>2688</v>
      </c>
      <c r="AA19" s="226" t="s">
        <v>756</v>
      </c>
      <c r="AB19" s="226" t="s">
        <v>2689</v>
      </c>
      <c r="AC19" s="226" t="s">
        <v>758</v>
      </c>
      <c r="AD19" s="226" t="s">
        <v>759</v>
      </c>
      <c r="AE19" s="226" t="s">
        <v>760</v>
      </c>
      <c r="AF19" s="226" t="s">
        <v>2690</v>
      </c>
      <c r="AG19" s="226" t="s">
        <v>2691</v>
      </c>
      <c r="AH19" s="226" t="s">
        <v>763</v>
      </c>
      <c r="AI19" s="326"/>
      <c r="AJ19" s="228" t="s">
        <v>2692</v>
      </c>
      <c r="AK19" s="228" t="s">
        <v>2693</v>
      </c>
      <c r="AL19" s="322"/>
    </row>
    <row r="20" spans="1:41" s="235" customFormat="1" ht="16.5" customHeight="1">
      <c r="A20" s="229">
        <v>1</v>
      </c>
      <c r="B20" s="229" t="s">
        <v>2694</v>
      </c>
      <c r="C20" s="230" t="s">
        <v>2695</v>
      </c>
      <c r="D20" s="229" t="str">
        <f>VLOOKUP(C20,'[2]2. 업무구분'!A$4:B$48,2,0)</f>
        <v>API</v>
      </c>
      <c r="E20" s="229">
        <v>1</v>
      </c>
      <c r="F20" s="231" t="str">
        <f>CONCATENATE(" ",C20," ", IF(B20="d","개발계",IF(B20="s","검증계", IF(B20="p","운영계","")))," #",E20)</f>
        <v xml:space="preserve"> 01 API 개발계 #1</v>
      </c>
      <c r="G20" s="231" t="str">
        <f>CONCATENATE(B20,LOWER(D20),"ap0",E20)</f>
        <v>dapiap01</v>
      </c>
      <c r="H20" s="232" t="s">
        <v>769</v>
      </c>
      <c r="I20" s="229" t="str">
        <f>VLOOKUP(H20,'[2]2. 업무구분'!D$4:E$55,2,0)</f>
        <v>BLG</v>
      </c>
      <c r="J20" s="229" t="str">
        <f t="shared" ref="J20:J41" si="0">CONCATENATE(UPPER(IF(B20="d","D",B20)),"-",D20,"-",I20)</f>
        <v>D-API-BLG</v>
      </c>
      <c r="K20" s="229">
        <v>8080</v>
      </c>
      <c r="L20" s="229">
        <f xml:space="preserve"> IF(M20="M",20000,IF(M20="A",30000,IF(M20="E",40000,10000))) + IF(N20=1,1000, IF(N20=2,2000,0))</f>
        <v>30000</v>
      </c>
      <c r="M20" s="229" t="s">
        <v>2650</v>
      </c>
      <c r="N20" s="229">
        <v>0</v>
      </c>
      <c r="O20" s="59">
        <v>1</v>
      </c>
      <c r="P20" s="59" t="str">
        <f t="shared" ref="P20:P77" si="1">CONCATENATE(J20,"-",M20,"-",IF(LEN(O20)=2,"","0"),O20)</f>
        <v>D-API-BLG-A-01</v>
      </c>
      <c r="Q20" s="233">
        <f t="shared" ref="Q20:Q59" si="2">K20+L20+T20</f>
        <v>38180</v>
      </c>
      <c r="R20" s="234">
        <f t="shared" ref="R20:R59" si="3">(K20-71)+L20+T20</f>
        <v>38109</v>
      </c>
      <c r="S20" s="234">
        <f t="shared" ref="S20:S59" si="4">(K20+1910)+L20+T20</f>
        <v>40090</v>
      </c>
      <c r="T20" s="234">
        <f t="shared" ref="T20:T59" si="5">O20*100</f>
        <v>100</v>
      </c>
      <c r="U20" s="123"/>
      <c r="V20" s="59">
        <f t="shared" ref="V20:V26" si="6">IF(B20="d", 512, IF(M8="M",512,IF(M8="O",2048,IF(M8="A",1024, 1024))))</f>
        <v>512</v>
      </c>
      <c r="W20" s="59">
        <f>IF(B20="d", 128, IF(#REF!="A","",IF(#REF!="F",(V20/16)*6,IF(#REF!="S",V20/4))))</f>
        <v>128</v>
      </c>
      <c r="X20" s="59">
        <f t="shared" ref="X20:X77" si="7">W20</f>
        <v>128</v>
      </c>
      <c r="Y20" s="59">
        <f>IF(B20="d",128,IF(M20="M","",IF(M20="O",(V20/16)*4,IF(M20="A",V20/4))))</f>
        <v>128</v>
      </c>
      <c r="Z20" s="59">
        <f t="shared" ref="Z20:Z77" si="8">Y20</f>
        <v>128</v>
      </c>
      <c r="AA20" s="59" t="str">
        <f>CONCATENATE(J20,"-[DB구분코드]", "-M-", O20)</f>
        <v>D-API-BLG-[DB구분코드]-M-1</v>
      </c>
      <c r="AB20" s="123" t="str">
        <f>CONCATENATE("/data/servers/was/",J20,"/",P20,"/")</f>
        <v>/data/servers/was/D-API-BLG/D-API-BLG-A-01/</v>
      </c>
      <c r="AC20" s="123" t="str">
        <f>CONCATENATE(AB20,"/bin/start.sh")</f>
        <v>/data/servers/was/D-API-BLG/D-API-BLG-A-01//bin/start.sh</v>
      </c>
      <c r="AD20" s="123" t="str">
        <f>CONCATENATE(AB20,"/bin/shutdown.sh")</f>
        <v>/data/servers/was/D-API-BLG/D-API-BLG-A-01//bin/shutdown.sh</v>
      </c>
      <c r="AE20" s="123" t="str">
        <f>CONCATENATE(AB20,"/bin/kill.sh")</f>
        <v>/data/servers/was/D-API-BLG/D-API-BLG-A-01//bin/kill.sh</v>
      </c>
      <c r="AF20" s="123" t="str">
        <f>CONCATENATE(AB20,"/configuration/standalone.xml")</f>
        <v>/data/servers/was/D-API-BLG/D-API-BLG-A-01//configuration/standalone.xml</v>
      </c>
      <c r="AG20" s="123" t="str">
        <f t="shared" ref="AG20:AG77" si="9">CONCATENATE("/data/apps/was/",J20,"/",P20,"/")</f>
        <v>/data/apps/was/D-API-BLG/D-API-BLG-A-01/</v>
      </c>
      <c r="AH20" s="123" t="str">
        <f t="shared" ref="AH20:AH77" si="10">CONCATENATE("/data/logs/was/",J20,"/",P20)</f>
        <v>/data/logs/was/D-API-BLG/D-API-BLG-A-01</v>
      </c>
      <c r="AI20" s="59" t="s">
        <v>2696</v>
      </c>
      <c r="AJ20" s="59" t="s">
        <v>2697</v>
      </c>
      <c r="AK20" s="59" t="str">
        <f>IF(D20="api","6100",IF(D20="cop","6200",IF(D20="hsc","6300",IF(D20="eng","6400",IF(D20="mat","6500",IF(D20="jhs","6600",IF(D20="pri","6700",7100)))))))</f>
        <v>6100</v>
      </c>
      <c r="AL20" s="123"/>
    </row>
    <row r="21" spans="1:41" s="235" customFormat="1" ht="16.5" customHeight="1">
      <c r="A21" s="229">
        <v>2</v>
      </c>
      <c r="B21" s="229" t="s">
        <v>2694</v>
      </c>
      <c r="C21" s="230" t="s">
        <v>2695</v>
      </c>
      <c r="D21" s="229" t="str">
        <f>VLOOKUP(C21,'[2]2. 업무구분'!A$4:B$48,2,0)</f>
        <v>API</v>
      </c>
      <c r="E21" s="229">
        <v>1</v>
      </c>
      <c r="F21" s="231" t="str">
        <f t="shared" ref="F21:F77" si="11">CONCATENATE(" ",C21," ", IF(B21="d","개발계",IF(B21="s","검증계", IF(B21="p","운영계","")))," #",E21)</f>
        <v xml:space="preserve"> 01 API 개발계 #1</v>
      </c>
      <c r="G21" s="231" t="str">
        <f t="shared" ref="G21:G58" si="12">CONCATENATE(B21,LOWER(D21),"ap0",E21)</f>
        <v>dapiap01</v>
      </c>
      <c r="H21" s="232" t="s">
        <v>2698</v>
      </c>
      <c r="I21" s="229" t="str">
        <f>VLOOKUP(H21,'[2]2. 업무구분'!D$4:E$55,2,0)</f>
        <v>SRH</v>
      </c>
      <c r="J21" s="229" t="str">
        <f t="shared" si="0"/>
        <v>D-API-SRH</v>
      </c>
      <c r="K21" s="229">
        <v>8080</v>
      </c>
      <c r="L21" s="229">
        <f t="shared" ref="L21:L77" si="13" xml:space="preserve"> IF(M21="M",20000,IF(M21="A",30000,IF(M21="E",40000,10000))) + IF(N21=1,1000, IF(N21=2,2000,0))</f>
        <v>30000</v>
      </c>
      <c r="M21" s="229" t="s">
        <v>2650</v>
      </c>
      <c r="N21" s="229">
        <v>0</v>
      </c>
      <c r="O21" s="59">
        <v>2</v>
      </c>
      <c r="P21" s="59" t="str">
        <f t="shared" si="1"/>
        <v>D-API-SRH-A-02</v>
      </c>
      <c r="Q21" s="233">
        <f t="shared" si="2"/>
        <v>38280</v>
      </c>
      <c r="R21" s="234">
        <f t="shared" si="3"/>
        <v>38209</v>
      </c>
      <c r="S21" s="234">
        <f t="shared" si="4"/>
        <v>40190</v>
      </c>
      <c r="T21" s="234">
        <f t="shared" si="5"/>
        <v>200</v>
      </c>
      <c r="U21" s="123"/>
      <c r="V21" s="59">
        <f t="shared" si="6"/>
        <v>512</v>
      </c>
      <c r="W21" s="59">
        <f>IF(B21="d", 128, IF(#REF!="A","",IF(#REF!="F",(V21/16)*6,IF(#REF!="S",V21/4))))</f>
        <v>128</v>
      </c>
      <c r="X21" s="59">
        <f t="shared" si="7"/>
        <v>128</v>
      </c>
      <c r="Y21" s="59">
        <f t="shared" ref="Y21:Y77" si="14">IF(B21="d",128,IF(M21="M","",IF(M21="O",(V21/16)*4,IF(M21="A",V21/4))))</f>
        <v>128</v>
      </c>
      <c r="Z21" s="59">
        <f t="shared" si="8"/>
        <v>128</v>
      </c>
      <c r="AA21" s="59" t="str">
        <f t="shared" ref="AA21:AA77" si="15">CONCATENATE(J21,"-[DB구분코드]", "-M-", O21)</f>
        <v>D-API-SRH-[DB구분코드]-M-2</v>
      </c>
      <c r="AB21" s="123" t="str">
        <f t="shared" ref="AB21:AB77" si="16">CONCATENATE("/data/servers/was/",J21,"/",P21,"/")</f>
        <v>/data/servers/was/D-API-SRH/D-API-SRH-A-02/</v>
      </c>
      <c r="AC21" s="123" t="str">
        <f t="shared" ref="AC21:AC77" si="17">CONCATENATE(AB21,"/bin/start.sh")</f>
        <v>/data/servers/was/D-API-SRH/D-API-SRH-A-02//bin/start.sh</v>
      </c>
      <c r="AD21" s="123" t="str">
        <f t="shared" ref="AD21:AD77" si="18">CONCATENATE(AB21,"/bin/shutdown.sh")</f>
        <v>/data/servers/was/D-API-SRH/D-API-SRH-A-02//bin/shutdown.sh</v>
      </c>
      <c r="AE21" s="123" t="str">
        <f t="shared" ref="AE21:AE77" si="19">CONCATENATE(AB21,"/bin/kill.sh")</f>
        <v>/data/servers/was/D-API-SRH/D-API-SRH-A-02//bin/kill.sh</v>
      </c>
      <c r="AF21" s="123" t="str">
        <f t="shared" ref="AF21:AF77" si="20">CONCATENATE(AB21,"/configuration/standalone.xml")</f>
        <v>/data/servers/was/D-API-SRH/D-API-SRH-A-02//configuration/standalone.xml</v>
      </c>
      <c r="AG21" s="123" t="str">
        <f t="shared" si="9"/>
        <v>/data/apps/was/D-API-SRH/D-API-SRH-A-02/</v>
      </c>
      <c r="AH21" s="123" t="str">
        <f t="shared" si="10"/>
        <v>/data/logs/was/D-API-SRH/D-API-SRH-A-02</v>
      </c>
      <c r="AI21" s="59" t="s">
        <v>2696</v>
      </c>
      <c r="AJ21" s="59" t="s">
        <v>2697</v>
      </c>
      <c r="AK21" s="59" t="str">
        <f t="shared" ref="AK21:AK77" si="21">IF(D21="api","6100",IF(D21="cop","6200",IF(D21="hsc","6300",IF(D21="eng","6400",IF(D21="mat","6500",IF(D21="jhs","6600",IF(D21="pri","6700",7100)))))))</f>
        <v>6100</v>
      </c>
      <c r="AL21" s="123"/>
    </row>
    <row r="22" spans="1:41" s="235" customFormat="1" ht="16.5" customHeight="1">
      <c r="A22" s="229">
        <v>3</v>
      </c>
      <c r="B22" s="229" t="s">
        <v>2694</v>
      </c>
      <c r="C22" s="230" t="s">
        <v>2695</v>
      </c>
      <c r="D22" s="229" t="str">
        <f>VLOOKUP(C22,'[2]2. 업무구분'!A$4:B$48,2,0)</f>
        <v>API</v>
      </c>
      <c r="E22" s="229">
        <v>1</v>
      </c>
      <c r="F22" s="231" t="str">
        <f t="shared" si="11"/>
        <v xml:space="preserve"> 01 API 개발계 #1</v>
      </c>
      <c r="G22" s="231" t="str">
        <f t="shared" si="12"/>
        <v>dapiap01</v>
      </c>
      <c r="H22" s="232" t="s">
        <v>2699</v>
      </c>
      <c r="I22" s="229" t="str">
        <f>VLOOKUP(H22,'[2]2. 업무구분'!D$4:E$55,2,0)</f>
        <v>LMS</v>
      </c>
      <c r="J22" s="229" t="str">
        <f t="shared" si="0"/>
        <v>D-API-LMS</v>
      </c>
      <c r="K22" s="229">
        <v>8080</v>
      </c>
      <c r="L22" s="229">
        <f t="shared" si="13"/>
        <v>30000</v>
      </c>
      <c r="M22" s="229" t="s">
        <v>2650</v>
      </c>
      <c r="N22" s="229">
        <v>0</v>
      </c>
      <c r="O22" s="59">
        <v>3</v>
      </c>
      <c r="P22" s="59" t="str">
        <f t="shared" si="1"/>
        <v>D-API-LMS-A-03</v>
      </c>
      <c r="Q22" s="233">
        <f t="shared" si="2"/>
        <v>38380</v>
      </c>
      <c r="R22" s="234">
        <f t="shared" si="3"/>
        <v>38309</v>
      </c>
      <c r="S22" s="234">
        <f t="shared" si="4"/>
        <v>40290</v>
      </c>
      <c r="T22" s="234">
        <f t="shared" si="5"/>
        <v>300</v>
      </c>
      <c r="U22" s="123"/>
      <c r="V22" s="59">
        <f t="shared" si="6"/>
        <v>512</v>
      </c>
      <c r="W22" s="59">
        <f>IF(B22="d", 128, IF(#REF!="A","",IF(#REF!="F",(V22/16)*6,IF(#REF!="S",V22/4))))</f>
        <v>128</v>
      </c>
      <c r="X22" s="59">
        <f t="shared" si="7"/>
        <v>128</v>
      </c>
      <c r="Y22" s="59">
        <f t="shared" si="14"/>
        <v>128</v>
      </c>
      <c r="Z22" s="59">
        <f t="shared" si="8"/>
        <v>128</v>
      </c>
      <c r="AA22" s="59" t="str">
        <f t="shared" si="15"/>
        <v>D-API-LMS-[DB구분코드]-M-3</v>
      </c>
      <c r="AB22" s="123" t="str">
        <f t="shared" si="16"/>
        <v>/data/servers/was/D-API-LMS/D-API-LMS-A-03/</v>
      </c>
      <c r="AC22" s="123" t="str">
        <f t="shared" si="17"/>
        <v>/data/servers/was/D-API-LMS/D-API-LMS-A-03//bin/start.sh</v>
      </c>
      <c r="AD22" s="123" t="str">
        <f t="shared" si="18"/>
        <v>/data/servers/was/D-API-LMS/D-API-LMS-A-03//bin/shutdown.sh</v>
      </c>
      <c r="AE22" s="123" t="str">
        <f t="shared" si="19"/>
        <v>/data/servers/was/D-API-LMS/D-API-LMS-A-03//bin/kill.sh</v>
      </c>
      <c r="AF22" s="123" t="str">
        <f t="shared" si="20"/>
        <v>/data/servers/was/D-API-LMS/D-API-LMS-A-03//configuration/standalone.xml</v>
      </c>
      <c r="AG22" s="123" t="str">
        <f t="shared" si="9"/>
        <v>/data/apps/was/D-API-LMS/D-API-LMS-A-03/</v>
      </c>
      <c r="AH22" s="123" t="str">
        <f t="shared" si="10"/>
        <v>/data/logs/was/D-API-LMS/D-API-LMS-A-03</v>
      </c>
      <c r="AI22" s="59" t="s">
        <v>2696</v>
      </c>
      <c r="AJ22" s="59" t="s">
        <v>2697</v>
      </c>
      <c r="AK22" s="59" t="str">
        <f t="shared" si="21"/>
        <v>6100</v>
      </c>
      <c r="AL22" s="123"/>
    </row>
    <row r="23" spans="1:41" s="235" customFormat="1" ht="16.5" customHeight="1">
      <c r="A23" s="229">
        <v>4</v>
      </c>
      <c r="B23" s="229" t="s">
        <v>2694</v>
      </c>
      <c r="C23" s="230" t="s">
        <v>2695</v>
      </c>
      <c r="D23" s="229" t="str">
        <f>VLOOKUP(C23,'[2]2. 업무구분'!A$4:B$48,2,0)</f>
        <v>API</v>
      </c>
      <c r="E23" s="229">
        <v>1</v>
      </c>
      <c r="F23" s="231" t="str">
        <f t="shared" si="11"/>
        <v xml:space="preserve"> 01 API 개발계 #1</v>
      </c>
      <c r="G23" s="231" t="str">
        <f t="shared" si="12"/>
        <v>dapiap01</v>
      </c>
      <c r="H23" s="236" t="s">
        <v>2700</v>
      </c>
      <c r="I23" s="229" t="str">
        <f>VLOOKUP(H23,'[2]2. 업무구분'!D$4:E$55,2,0)</f>
        <v>BRD</v>
      </c>
      <c r="J23" s="229" t="str">
        <f t="shared" si="0"/>
        <v>D-API-BRD</v>
      </c>
      <c r="K23" s="229">
        <v>8080</v>
      </c>
      <c r="L23" s="229">
        <f t="shared" si="13"/>
        <v>30000</v>
      </c>
      <c r="M23" s="229" t="s">
        <v>2650</v>
      </c>
      <c r="N23" s="229">
        <v>0</v>
      </c>
      <c r="O23" s="59">
        <v>4</v>
      </c>
      <c r="P23" s="59" t="str">
        <f t="shared" si="1"/>
        <v>D-API-BRD-A-04</v>
      </c>
      <c r="Q23" s="233">
        <f t="shared" si="2"/>
        <v>38480</v>
      </c>
      <c r="R23" s="234">
        <f t="shared" si="3"/>
        <v>38409</v>
      </c>
      <c r="S23" s="234">
        <f t="shared" si="4"/>
        <v>40390</v>
      </c>
      <c r="T23" s="234">
        <f t="shared" si="5"/>
        <v>400</v>
      </c>
      <c r="U23" s="123"/>
      <c r="V23" s="59">
        <f t="shared" si="6"/>
        <v>512</v>
      </c>
      <c r="W23" s="59">
        <f>IF(B23="d", 128, IF(#REF!="A","",IF(#REF!="F",(V23/16)*6,IF(#REF!="S",V23/4))))</f>
        <v>128</v>
      </c>
      <c r="X23" s="59">
        <f t="shared" si="7"/>
        <v>128</v>
      </c>
      <c r="Y23" s="59">
        <f t="shared" si="14"/>
        <v>128</v>
      </c>
      <c r="Z23" s="59">
        <f t="shared" si="8"/>
        <v>128</v>
      </c>
      <c r="AA23" s="59" t="str">
        <f t="shared" si="15"/>
        <v>D-API-BRD-[DB구분코드]-M-4</v>
      </c>
      <c r="AB23" s="123" t="str">
        <f t="shared" si="16"/>
        <v>/data/servers/was/D-API-BRD/D-API-BRD-A-04/</v>
      </c>
      <c r="AC23" s="123" t="str">
        <f t="shared" si="17"/>
        <v>/data/servers/was/D-API-BRD/D-API-BRD-A-04//bin/start.sh</v>
      </c>
      <c r="AD23" s="123" t="str">
        <f t="shared" si="18"/>
        <v>/data/servers/was/D-API-BRD/D-API-BRD-A-04//bin/shutdown.sh</v>
      </c>
      <c r="AE23" s="123" t="str">
        <f t="shared" si="19"/>
        <v>/data/servers/was/D-API-BRD/D-API-BRD-A-04//bin/kill.sh</v>
      </c>
      <c r="AF23" s="123" t="str">
        <f t="shared" si="20"/>
        <v>/data/servers/was/D-API-BRD/D-API-BRD-A-04//configuration/standalone.xml</v>
      </c>
      <c r="AG23" s="123" t="str">
        <f t="shared" si="9"/>
        <v>/data/apps/was/D-API-BRD/D-API-BRD-A-04/</v>
      </c>
      <c r="AH23" s="123" t="str">
        <f t="shared" si="10"/>
        <v>/data/logs/was/D-API-BRD/D-API-BRD-A-04</v>
      </c>
      <c r="AI23" s="59" t="s">
        <v>2696</v>
      </c>
      <c r="AJ23" s="59" t="s">
        <v>2697</v>
      </c>
      <c r="AK23" s="59" t="str">
        <f t="shared" si="21"/>
        <v>6100</v>
      </c>
      <c r="AL23" s="123"/>
    </row>
    <row r="24" spans="1:41" s="241" customFormat="1" ht="16.5" customHeight="1">
      <c r="A24" s="237">
        <v>5</v>
      </c>
      <c r="B24" s="237" t="s">
        <v>2694</v>
      </c>
      <c r="C24" s="238" t="s">
        <v>2695</v>
      </c>
      <c r="D24" s="237" t="str">
        <f>VLOOKUP(C24,'[2]2. 업무구분'!A$4:B$48,2,0)</f>
        <v>API</v>
      </c>
      <c r="E24" s="237">
        <v>1</v>
      </c>
      <c r="F24" s="239" t="str">
        <f t="shared" si="11"/>
        <v xml:space="preserve"> 01 API 개발계 #1</v>
      </c>
      <c r="G24" s="239" t="str">
        <f t="shared" si="12"/>
        <v>dapiap01</v>
      </c>
      <c r="H24" s="240" t="s">
        <v>2701</v>
      </c>
      <c r="I24" s="237" t="str">
        <f>VLOOKUP(H24,'[2]2. 업무구분'!D$4:E$55,2,0)</f>
        <v>COR</v>
      </c>
      <c r="J24" s="237" t="str">
        <f t="shared" si="0"/>
        <v>D-API-COR</v>
      </c>
      <c r="K24" s="237">
        <v>8080</v>
      </c>
      <c r="L24" s="237">
        <f t="shared" si="13"/>
        <v>30000</v>
      </c>
      <c r="M24" s="237" t="s">
        <v>2650</v>
      </c>
      <c r="N24" s="237">
        <v>0</v>
      </c>
      <c r="O24" s="237">
        <v>5</v>
      </c>
      <c r="P24" s="237" t="str">
        <f t="shared" si="1"/>
        <v>D-API-COR-A-05</v>
      </c>
      <c r="Q24" s="238">
        <f t="shared" si="2"/>
        <v>38580</v>
      </c>
      <c r="R24" s="238">
        <f t="shared" si="3"/>
        <v>38509</v>
      </c>
      <c r="S24" s="238">
        <f t="shared" si="4"/>
        <v>40490</v>
      </c>
      <c r="T24" s="238">
        <f t="shared" si="5"/>
        <v>500</v>
      </c>
      <c r="U24" s="239"/>
      <c r="V24" s="237">
        <f t="shared" si="6"/>
        <v>512</v>
      </c>
      <c r="W24" s="237">
        <f>IF(B24="d", 128, IF(#REF!="A","",IF(#REF!="F",(V24/16)*6,IF(#REF!="S",V24/4))))</f>
        <v>128</v>
      </c>
      <c r="X24" s="237">
        <f t="shared" si="7"/>
        <v>128</v>
      </c>
      <c r="Y24" s="237">
        <f t="shared" si="14"/>
        <v>128</v>
      </c>
      <c r="Z24" s="237">
        <f t="shared" si="8"/>
        <v>128</v>
      </c>
      <c r="AA24" s="237" t="str">
        <f t="shared" si="15"/>
        <v>D-API-COR-[DB구분코드]-M-5</v>
      </c>
      <c r="AB24" s="239" t="str">
        <f t="shared" si="16"/>
        <v>/data/servers/was/D-API-COR/D-API-COR-A-05/</v>
      </c>
      <c r="AC24" s="239" t="str">
        <f t="shared" si="17"/>
        <v>/data/servers/was/D-API-COR/D-API-COR-A-05//bin/start.sh</v>
      </c>
      <c r="AD24" s="239" t="str">
        <f t="shared" si="18"/>
        <v>/data/servers/was/D-API-COR/D-API-COR-A-05//bin/shutdown.sh</v>
      </c>
      <c r="AE24" s="239" t="str">
        <f t="shared" si="19"/>
        <v>/data/servers/was/D-API-COR/D-API-COR-A-05//bin/kill.sh</v>
      </c>
      <c r="AF24" s="239" t="str">
        <f t="shared" si="20"/>
        <v>/data/servers/was/D-API-COR/D-API-COR-A-05//configuration/standalone.xml</v>
      </c>
      <c r="AG24" s="239" t="str">
        <f t="shared" si="9"/>
        <v>/data/apps/was/D-API-COR/D-API-COR-A-05/</v>
      </c>
      <c r="AH24" s="239" t="str">
        <f t="shared" si="10"/>
        <v>/data/logs/was/D-API-COR/D-API-COR-A-05</v>
      </c>
      <c r="AI24" s="237" t="s">
        <v>2696</v>
      </c>
      <c r="AJ24" s="237" t="s">
        <v>2697</v>
      </c>
      <c r="AK24" s="237" t="str">
        <f t="shared" si="21"/>
        <v>6100</v>
      </c>
      <c r="AL24" s="239"/>
    </row>
    <row r="25" spans="1:41" s="235" customFormat="1" ht="16.5" customHeight="1">
      <c r="A25" s="229">
        <v>6</v>
      </c>
      <c r="B25" s="229" t="s">
        <v>2694</v>
      </c>
      <c r="C25" s="230" t="s">
        <v>2695</v>
      </c>
      <c r="D25" s="229" t="str">
        <f>VLOOKUP(C25,'[2]2. 업무구분'!A$4:B$48,2,0)</f>
        <v>API</v>
      </c>
      <c r="E25" s="229">
        <v>1</v>
      </c>
      <c r="F25" s="231" t="str">
        <f t="shared" si="11"/>
        <v xml:space="preserve"> 01 API 개발계 #1</v>
      </c>
      <c r="G25" s="231" t="str">
        <f t="shared" si="12"/>
        <v>dapiap01</v>
      </c>
      <c r="H25" s="232" t="s">
        <v>2702</v>
      </c>
      <c r="I25" s="229" t="str">
        <f>VLOOKUP(H25,'[2]2. 업무구분'!D$4:E$55,2,0)</f>
        <v>ITP</v>
      </c>
      <c r="J25" s="229" t="str">
        <f t="shared" si="0"/>
        <v>D-API-ITP</v>
      </c>
      <c r="K25" s="229">
        <v>8080</v>
      </c>
      <c r="L25" s="229">
        <f t="shared" si="13"/>
        <v>30000</v>
      </c>
      <c r="M25" s="229" t="s">
        <v>2650</v>
      </c>
      <c r="N25" s="229">
        <v>0</v>
      </c>
      <c r="O25" s="59">
        <v>6</v>
      </c>
      <c r="P25" s="59" t="str">
        <f t="shared" si="1"/>
        <v>D-API-ITP-A-06</v>
      </c>
      <c r="Q25" s="233">
        <f t="shared" si="2"/>
        <v>38680</v>
      </c>
      <c r="R25" s="234">
        <f t="shared" si="3"/>
        <v>38609</v>
      </c>
      <c r="S25" s="234">
        <f t="shared" si="4"/>
        <v>40590</v>
      </c>
      <c r="T25" s="234">
        <f t="shared" si="5"/>
        <v>600</v>
      </c>
      <c r="U25" s="123"/>
      <c r="V25" s="59">
        <f t="shared" si="6"/>
        <v>512</v>
      </c>
      <c r="W25" s="59">
        <f>IF(B25="d", 128, IF(#REF!="A","",IF(#REF!="F",(V25/16)*6,IF(#REF!="S",V25/4))))</f>
        <v>128</v>
      </c>
      <c r="X25" s="59">
        <f t="shared" si="7"/>
        <v>128</v>
      </c>
      <c r="Y25" s="59">
        <f t="shared" si="14"/>
        <v>128</v>
      </c>
      <c r="Z25" s="59">
        <f t="shared" si="8"/>
        <v>128</v>
      </c>
      <c r="AA25" s="59" t="str">
        <f t="shared" si="15"/>
        <v>D-API-ITP-[DB구분코드]-M-6</v>
      </c>
      <c r="AB25" s="123" t="str">
        <f t="shared" si="16"/>
        <v>/data/servers/was/D-API-ITP/D-API-ITP-A-06/</v>
      </c>
      <c r="AC25" s="123" t="str">
        <f t="shared" si="17"/>
        <v>/data/servers/was/D-API-ITP/D-API-ITP-A-06//bin/start.sh</v>
      </c>
      <c r="AD25" s="123" t="str">
        <f t="shared" si="18"/>
        <v>/data/servers/was/D-API-ITP/D-API-ITP-A-06//bin/shutdown.sh</v>
      </c>
      <c r="AE25" s="123" t="str">
        <f t="shared" si="19"/>
        <v>/data/servers/was/D-API-ITP/D-API-ITP-A-06//bin/kill.sh</v>
      </c>
      <c r="AF25" s="123" t="str">
        <f t="shared" si="20"/>
        <v>/data/servers/was/D-API-ITP/D-API-ITP-A-06//configuration/standalone.xml</v>
      </c>
      <c r="AG25" s="123" t="str">
        <f t="shared" si="9"/>
        <v>/data/apps/was/D-API-ITP/D-API-ITP-A-06/</v>
      </c>
      <c r="AH25" s="123" t="str">
        <f t="shared" si="10"/>
        <v>/data/logs/was/D-API-ITP/D-API-ITP-A-06</v>
      </c>
      <c r="AI25" s="59" t="s">
        <v>2696</v>
      </c>
      <c r="AJ25" s="59" t="s">
        <v>2697</v>
      </c>
      <c r="AK25" s="59" t="str">
        <f t="shared" si="21"/>
        <v>6100</v>
      </c>
      <c r="AL25" s="123"/>
    </row>
    <row r="26" spans="1:41" s="235" customFormat="1" ht="16.5" customHeight="1">
      <c r="A26" s="229">
        <v>7</v>
      </c>
      <c r="B26" s="229" t="s">
        <v>2694</v>
      </c>
      <c r="C26" s="230" t="s">
        <v>2695</v>
      </c>
      <c r="D26" s="229" t="str">
        <f>VLOOKUP(C26,'[2]2. 업무구분'!A$4:B$48,2,0)</f>
        <v>API</v>
      </c>
      <c r="E26" s="229">
        <v>1</v>
      </c>
      <c r="F26" s="231" t="str">
        <f t="shared" si="11"/>
        <v xml:space="preserve"> 01 API 개발계 #1</v>
      </c>
      <c r="G26" s="231" t="str">
        <f t="shared" si="12"/>
        <v>dapiap01</v>
      </c>
      <c r="H26" s="232" t="s">
        <v>2703</v>
      </c>
      <c r="I26" s="229" t="str">
        <f>VLOOKUP(H26,'[2]2. 업무구분'!D$4:E$55,2,0)</f>
        <v>EFS</v>
      </c>
      <c r="J26" s="229" t="str">
        <f t="shared" si="0"/>
        <v>D-API-EFS</v>
      </c>
      <c r="K26" s="229">
        <v>8080</v>
      </c>
      <c r="L26" s="229">
        <f t="shared" si="13"/>
        <v>30000</v>
      </c>
      <c r="M26" s="229" t="s">
        <v>2650</v>
      </c>
      <c r="N26" s="229">
        <v>0</v>
      </c>
      <c r="O26" s="59">
        <v>7</v>
      </c>
      <c r="P26" s="59" t="str">
        <f t="shared" si="1"/>
        <v>D-API-EFS-A-07</v>
      </c>
      <c r="Q26" s="233">
        <f t="shared" si="2"/>
        <v>38780</v>
      </c>
      <c r="R26" s="234">
        <f t="shared" si="3"/>
        <v>38709</v>
      </c>
      <c r="S26" s="234">
        <f t="shared" si="4"/>
        <v>40690</v>
      </c>
      <c r="T26" s="234">
        <f t="shared" si="5"/>
        <v>700</v>
      </c>
      <c r="U26" s="123"/>
      <c r="V26" s="59">
        <f t="shared" si="6"/>
        <v>512</v>
      </c>
      <c r="W26" s="59">
        <f>IF(B26="d", 128, IF(#REF!="A","",IF(#REF!="F",(V26/16)*6,IF(#REF!="S",V26/4))))</f>
        <v>128</v>
      </c>
      <c r="X26" s="59">
        <f t="shared" si="7"/>
        <v>128</v>
      </c>
      <c r="Y26" s="59">
        <f t="shared" si="14"/>
        <v>128</v>
      </c>
      <c r="Z26" s="59">
        <f t="shared" si="8"/>
        <v>128</v>
      </c>
      <c r="AA26" s="59" t="str">
        <f t="shared" si="15"/>
        <v>D-API-EFS-[DB구분코드]-M-7</v>
      </c>
      <c r="AB26" s="123" t="str">
        <f t="shared" si="16"/>
        <v>/data/servers/was/D-API-EFS/D-API-EFS-A-07/</v>
      </c>
      <c r="AC26" s="123" t="str">
        <f t="shared" si="17"/>
        <v>/data/servers/was/D-API-EFS/D-API-EFS-A-07//bin/start.sh</v>
      </c>
      <c r="AD26" s="123" t="str">
        <f t="shared" si="18"/>
        <v>/data/servers/was/D-API-EFS/D-API-EFS-A-07//bin/shutdown.sh</v>
      </c>
      <c r="AE26" s="123" t="str">
        <f t="shared" si="19"/>
        <v>/data/servers/was/D-API-EFS/D-API-EFS-A-07//bin/kill.sh</v>
      </c>
      <c r="AF26" s="123" t="str">
        <f t="shared" si="20"/>
        <v>/data/servers/was/D-API-EFS/D-API-EFS-A-07//configuration/standalone.xml</v>
      </c>
      <c r="AG26" s="123" t="str">
        <f t="shared" si="9"/>
        <v>/data/apps/was/D-API-EFS/D-API-EFS-A-07/</v>
      </c>
      <c r="AH26" s="123" t="str">
        <f t="shared" si="10"/>
        <v>/data/logs/was/D-API-EFS/D-API-EFS-A-07</v>
      </c>
      <c r="AI26" s="59" t="s">
        <v>2696</v>
      </c>
      <c r="AJ26" s="59" t="s">
        <v>2697</v>
      </c>
      <c r="AK26" s="59" t="str">
        <f t="shared" si="21"/>
        <v>6100</v>
      </c>
      <c r="AL26" s="123"/>
    </row>
    <row r="27" spans="1:41" s="247" customFormat="1" ht="16.5" customHeight="1">
      <c r="A27" s="242">
        <v>8</v>
      </c>
      <c r="B27" s="242" t="s">
        <v>2694</v>
      </c>
      <c r="C27" s="243" t="s">
        <v>2704</v>
      </c>
      <c r="D27" s="242" t="str">
        <f>VLOOKUP(C27,'[2]2. 업무구분'!A$4:B$48,2,0)</f>
        <v>CMP</v>
      </c>
      <c r="E27" s="242">
        <v>1</v>
      </c>
      <c r="F27" s="244" t="str">
        <f t="shared" si="11"/>
        <v xml:space="preserve"> 02 공통플랫폼 개발계 #1</v>
      </c>
      <c r="G27" s="244" t="str">
        <f t="shared" si="12"/>
        <v>dcmpap01</v>
      </c>
      <c r="H27" s="245" t="s">
        <v>2705</v>
      </c>
      <c r="I27" s="242" t="str">
        <f>VLOOKUP(H27,'[2]2. 업무구분'!D$4:E$55,2,0)</f>
        <v>CSR</v>
      </c>
      <c r="J27" s="242" t="str">
        <f t="shared" si="0"/>
        <v>D-CMP-CSR</v>
      </c>
      <c r="K27" s="242">
        <v>8080</v>
      </c>
      <c r="L27" s="242">
        <f t="shared" si="13"/>
        <v>10000</v>
      </c>
      <c r="M27" s="242" t="s">
        <v>2646</v>
      </c>
      <c r="N27" s="242">
        <v>0</v>
      </c>
      <c r="O27" s="242">
        <v>1</v>
      </c>
      <c r="P27" s="242" t="str">
        <f t="shared" si="1"/>
        <v>D-CMP-CSR-O-01</v>
      </c>
      <c r="Q27" s="246">
        <f t="shared" si="2"/>
        <v>18180</v>
      </c>
      <c r="R27" s="246">
        <f t="shared" si="3"/>
        <v>18109</v>
      </c>
      <c r="S27" s="246">
        <f t="shared" si="4"/>
        <v>20090</v>
      </c>
      <c r="T27" s="246">
        <f t="shared" si="5"/>
        <v>100</v>
      </c>
      <c r="U27" s="244"/>
      <c r="V27" s="242">
        <f t="shared" ref="V27:V30" si="22">IF(B27="d", 512, IF(M19="M",512,IF(M19="O",2048,IF(M19="A",1024, 1024))))</f>
        <v>512</v>
      </c>
      <c r="W27" s="242">
        <f>IF(B27="d", 128, IF(#REF!="A","",IF(#REF!="F",(V27/16)*6,IF(#REF!="S",V27/4))))</f>
        <v>128</v>
      </c>
      <c r="X27" s="242">
        <f t="shared" si="7"/>
        <v>128</v>
      </c>
      <c r="Y27" s="242">
        <f t="shared" si="14"/>
        <v>128</v>
      </c>
      <c r="Z27" s="242">
        <f t="shared" si="8"/>
        <v>128</v>
      </c>
      <c r="AA27" s="242" t="str">
        <f t="shared" si="15"/>
        <v>D-CMP-CSR-[DB구분코드]-M-1</v>
      </c>
      <c r="AB27" s="244" t="str">
        <f t="shared" si="16"/>
        <v>/data/servers/was/D-CMP-CSR/D-CMP-CSR-O-01/</v>
      </c>
      <c r="AC27" s="244" t="str">
        <f t="shared" si="17"/>
        <v>/data/servers/was/D-CMP-CSR/D-CMP-CSR-O-01//bin/start.sh</v>
      </c>
      <c r="AD27" s="244" t="str">
        <f t="shared" si="18"/>
        <v>/data/servers/was/D-CMP-CSR/D-CMP-CSR-O-01//bin/shutdown.sh</v>
      </c>
      <c r="AE27" s="244" t="str">
        <f t="shared" si="19"/>
        <v>/data/servers/was/D-CMP-CSR/D-CMP-CSR-O-01//bin/kill.sh</v>
      </c>
      <c r="AF27" s="244" t="str">
        <f t="shared" si="20"/>
        <v>/data/servers/was/D-CMP-CSR/D-CMP-CSR-O-01//configuration/standalone.xml</v>
      </c>
      <c r="AG27" s="244" t="str">
        <f t="shared" si="9"/>
        <v>/data/apps/was/D-CMP-CSR/D-CMP-CSR-O-01/</v>
      </c>
      <c r="AH27" s="244" t="str">
        <f t="shared" si="10"/>
        <v>/data/logs/was/D-CMP-CSR/D-CMP-CSR-O-01</v>
      </c>
      <c r="AI27" s="242" t="s">
        <v>2696</v>
      </c>
      <c r="AJ27" s="242" t="s">
        <v>2697</v>
      </c>
      <c r="AK27" s="242">
        <f t="shared" si="21"/>
        <v>7100</v>
      </c>
      <c r="AL27" s="244"/>
    </row>
    <row r="28" spans="1:41" s="235" customFormat="1" ht="16.5" customHeight="1">
      <c r="A28" s="229">
        <v>9</v>
      </c>
      <c r="B28" s="229" t="s">
        <v>2694</v>
      </c>
      <c r="C28" s="230" t="s">
        <v>2704</v>
      </c>
      <c r="D28" s="229" t="str">
        <f>VLOOKUP(C28,'[2]2. 업무구분'!A$4:B$48,2,0)</f>
        <v>CMP</v>
      </c>
      <c r="E28" s="229">
        <v>1</v>
      </c>
      <c r="F28" s="231" t="str">
        <f t="shared" si="11"/>
        <v xml:space="preserve"> 02 공통플랫폼 개발계 #1</v>
      </c>
      <c r="G28" s="231" t="str">
        <f t="shared" si="12"/>
        <v>dcmpap01</v>
      </c>
      <c r="H28" s="232" t="s">
        <v>2706</v>
      </c>
      <c r="I28" s="229" t="str">
        <f>VLOOKUP(H28,'[2]2. 업무구분'!D$4:E$55,2,0)</f>
        <v>LHB</v>
      </c>
      <c r="J28" s="229" t="str">
        <f t="shared" si="0"/>
        <v>D-CMP-LHB</v>
      </c>
      <c r="K28" s="229">
        <v>8080</v>
      </c>
      <c r="L28" s="229">
        <f t="shared" si="13"/>
        <v>10000</v>
      </c>
      <c r="M28" s="229" t="s">
        <v>2646</v>
      </c>
      <c r="N28" s="229">
        <v>0</v>
      </c>
      <c r="O28" s="59">
        <v>2</v>
      </c>
      <c r="P28" s="59" t="str">
        <f t="shared" si="1"/>
        <v>D-CMP-LHB-O-02</v>
      </c>
      <c r="Q28" s="233">
        <f t="shared" si="2"/>
        <v>18280</v>
      </c>
      <c r="R28" s="234">
        <f t="shared" si="3"/>
        <v>18209</v>
      </c>
      <c r="S28" s="234">
        <f t="shared" si="4"/>
        <v>20190</v>
      </c>
      <c r="T28" s="234">
        <f t="shared" si="5"/>
        <v>200</v>
      </c>
      <c r="U28" s="123"/>
      <c r="V28" s="59">
        <f t="shared" si="22"/>
        <v>512</v>
      </c>
      <c r="W28" s="59">
        <f>IF(B28="d", 128, IF(#REF!="A","",IF(#REF!="F",(V28/16)*6,IF(#REF!="S",V28/4))))</f>
        <v>128</v>
      </c>
      <c r="X28" s="59">
        <f t="shared" si="7"/>
        <v>128</v>
      </c>
      <c r="Y28" s="59">
        <f t="shared" si="14"/>
        <v>128</v>
      </c>
      <c r="Z28" s="59">
        <f t="shared" si="8"/>
        <v>128</v>
      </c>
      <c r="AA28" s="59" t="str">
        <f t="shared" si="15"/>
        <v>D-CMP-LHB-[DB구분코드]-M-2</v>
      </c>
      <c r="AB28" s="123" t="str">
        <f t="shared" si="16"/>
        <v>/data/servers/was/D-CMP-LHB/D-CMP-LHB-O-02/</v>
      </c>
      <c r="AC28" s="123" t="str">
        <f t="shared" si="17"/>
        <v>/data/servers/was/D-CMP-LHB/D-CMP-LHB-O-02//bin/start.sh</v>
      </c>
      <c r="AD28" s="123" t="str">
        <f t="shared" si="18"/>
        <v>/data/servers/was/D-CMP-LHB/D-CMP-LHB-O-02//bin/shutdown.sh</v>
      </c>
      <c r="AE28" s="123" t="str">
        <f t="shared" si="19"/>
        <v>/data/servers/was/D-CMP-LHB/D-CMP-LHB-O-02//bin/kill.sh</v>
      </c>
      <c r="AF28" s="123" t="str">
        <f t="shared" si="20"/>
        <v>/data/servers/was/D-CMP-LHB/D-CMP-LHB-O-02//configuration/standalone.xml</v>
      </c>
      <c r="AG28" s="123" t="str">
        <f t="shared" si="9"/>
        <v>/data/apps/was/D-CMP-LHB/D-CMP-LHB-O-02/</v>
      </c>
      <c r="AH28" s="123" t="str">
        <f t="shared" si="10"/>
        <v>/data/logs/was/D-CMP-LHB/D-CMP-LHB-O-02</v>
      </c>
      <c r="AI28" s="59" t="s">
        <v>2696</v>
      </c>
      <c r="AJ28" s="59" t="s">
        <v>2697</v>
      </c>
      <c r="AK28" s="59">
        <f t="shared" si="21"/>
        <v>7100</v>
      </c>
      <c r="AL28" s="123"/>
    </row>
    <row r="29" spans="1:41" s="241" customFormat="1" ht="16.5" customHeight="1">
      <c r="A29" s="237">
        <v>10</v>
      </c>
      <c r="B29" s="237" t="s">
        <v>2694</v>
      </c>
      <c r="C29" s="238" t="s">
        <v>2704</v>
      </c>
      <c r="D29" s="237" t="str">
        <f>VLOOKUP(C29,'[2]2. 업무구분'!A$4:B$48,2,0)</f>
        <v>CMP</v>
      </c>
      <c r="E29" s="237">
        <v>1</v>
      </c>
      <c r="F29" s="239" t="str">
        <f t="shared" si="11"/>
        <v xml:space="preserve"> 02 공통플랫폼 개발계 #1</v>
      </c>
      <c r="G29" s="239" t="str">
        <f t="shared" si="12"/>
        <v>dcmpap01</v>
      </c>
      <c r="H29" s="248" t="s">
        <v>2707</v>
      </c>
      <c r="I29" s="237" t="str">
        <f>VLOOKUP(H29,'[2]2. 업무구분'!D$4:E$55,2,0)</f>
        <v>MNG</v>
      </c>
      <c r="J29" s="237" t="str">
        <f t="shared" si="0"/>
        <v>D-CMP-MNG</v>
      </c>
      <c r="K29" s="237">
        <v>8080</v>
      </c>
      <c r="L29" s="237">
        <f t="shared" si="13"/>
        <v>10000</v>
      </c>
      <c r="M29" s="237" t="s">
        <v>2646</v>
      </c>
      <c r="N29" s="237">
        <v>0</v>
      </c>
      <c r="O29" s="237">
        <v>3</v>
      </c>
      <c r="P29" s="237" t="str">
        <f t="shared" si="1"/>
        <v>D-CMP-MNG-O-03</v>
      </c>
      <c r="Q29" s="238">
        <f t="shared" si="2"/>
        <v>18380</v>
      </c>
      <c r="R29" s="238">
        <f t="shared" si="3"/>
        <v>18309</v>
      </c>
      <c r="S29" s="238">
        <f t="shared" si="4"/>
        <v>20290</v>
      </c>
      <c r="T29" s="238">
        <f t="shared" si="5"/>
        <v>300</v>
      </c>
      <c r="U29" s="239"/>
      <c r="V29" s="237">
        <f t="shared" si="22"/>
        <v>512</v>
      </c>
      <c r="W29" s="237">
        <f>IF(B29="d", 128, IF(#REF!="A","",IF(#REF!="F",(V29/16)*6,IF(#REF!="S",V29/4))))</f>
        <v>128</v>
      </c>
      <c r="X29" s="237">
        <f t="shared" si="7"/>
        <v>128</v>
      </c>
      <c r="Y29" s="237">
        <f t="shared" si="14"/>
        <v>128</v>
      </c>
      <c r="Z29" s="237">
        <f t="shared" si="8"/>
        <v>128</v>
      </c>
      <c r="AA29" s="237" t="str">
        <f t="shared" si="15"/>
        <v>D-CMP-MNG-[DB구분코드]-M-3</v>
      </c>
      <c r="AB29" s="239" t="str">
        <f t="shared" si="16"/>
        <v>/data/servers/was/D-CMP-MNG/D-CMP-MNG-O-03/</v>
      </c>
      <c r="AC29" s="239" t="str">
        <f t="shared" si="17"/>
        <v>/data/servers/was/D-CMP-MNG/D-CMP-MNG-O-03//bin/start.sh</v>
      </c>
      <c r="AD29" s="239" t="str">
        <f t="shared" si="18"/>
        <v>/data/servers/was/D-CMP-MNG/D-CMP-MNG-O-03//bin/shutdown.sh</v>
      </c>
      <c r="AE29" s="239" t="str">
        <f t="shared" si="19"/>
        <v>/data/servers/was/D-CMP-MNG/D-CMP-MNG-O-03//bin/kill.sh</v>
      </c>
      <c r="AF29" s="239" t="str">
        <f t="shared" si="20"/>
        <v>/data/servers/was/D-CMP-MNG/D-CMP-MNG-O-03//configuration/standalone.xml</v>
      </c>
      <c r="AG29" s="239" t="str">
        <f t="shared" si="9"/>
        <v>/data/apps/was/D-CMP-MNG/D-CMP-MNG-O-03/</v>
      </c>
      <c r="AH29" s="239" t="str">
        <f t="shared" si="10"/>
        <v>/data/logs/was/D-CMP-MNG/D-CMP-MNG-O-03</v>
      </c>
      <c r="AI29" s="237" t="s">
        <v>2696</v>
      </c>
      <c r="AJ29" s="237" t="s">
        <v>2697</v>
      </c>
      <c r="AK29" s="237">
        <f t="shared" si="21"/>
        <v>7100</v>
      </c>
      <c r="AL29" s="239"/>
    </row>
    <row r="30" spans="1:41" s="247" customFormat="1" ht="16.5" customHeight="1">
      <c r="A30" s="242">
        <v>10</v>
      </c>
      <c r="B30" s="242" t="s">
        <v>2694</v>
      </c>
      <c r="C30" s="246" t="s">
        <v>2704</v>
      </c>
      <c r="D30" s="242" t="str">
        <f>VLOOKUP(C30,'[2]2. 업무구분'!A$4:B$48,2,0)</f>
        <v>CMP</v>
      </c>
      <c r="E30" s="242">
        <v>1</v>
      </c>
      <c r="F30" s="244" t="str">
        <f t="shared" si="11"/>
        <v xml:space="preserve"> 02 공통플랫폼 개발계 #1</v>
      </c>
      <c r="G30" s="244" t="str">
        <f t="shared" si="12"/>
        <v>dcmpap01</v>
      </c>
      <c r="H30" s="245" t="s">
        <v>2708</v>
      </c>
      <c r="I30" s="242" t="str">
        <f>VLOOKUP(H30,'[2]2. 업무구분'!D$4:E$55,2,0)</f>
        <v>STT</v>
      </c>
      <c r="J30" s="242" t="str">
        <f t="shared" si="0"/>
        <v>D-CMP-STT</v>
      </c>
      <c r="K30" s="242">
        <v>8080</v>
      </c>
      <c r="L30" s="242">
        <f t="shared" si="13"/>
        <v>10000</v>
      </c>
      <c r="M30" s="242" t="s">
        <v>2646</v>
      </c>
      <c r="N30" s="242">
        <v>0</v>
      </c>
      <c r="O30" s="242">
        <v>3</v>
      </c>
      <c r="P30" s="242" t="str">
        <f t="shared" si="1"/>
        <v>D-CMP-STT-O-03</v>
      </c>
      <c r="Q30" s="246">
        <f t="shared" si="2"/>
        <v>18380</v>
      </c>
      <c r="R30" s="246">
        <f t="shared" si="3"/>
        <v>18309</v>
      </c>
      <c r="S30" s="246">
        <f t="shared" si="4"/>
        <v>20290</v>
      </c>
      <c r="T30" s="246">
        <f t="shared" si="5"/>
        <v>300</v>
      </c>
      <c r="U30" s="244"/>
      <c r="V30" s="242">
        <f t="shared" si="22"/>
        <v>512</v>
      </c>
      <c r="W30" s="242">
        <f>IF(B30="d", 128, IF(#REF!="A","",IF(#REF!="F",(V30/16)*6,IF(#REF!="S",V30/4))))</f>
        <v>128</v>
      </c>
      <c r="X30" s="242">
        <f t="shared" si="7"/>
        <v>128</v>
      </c>
      <c r="Y30" s="242">
        <f t="shared" si="14"/>
        <v>128</v>
      </c>
      <c r="Z30" s="242">
        <f t="shared" si="8"/>
        <v>128</v>
      </c>
      <c r="AA30" s="242" t="str">
        <f t="shared" si="15"/>
        <v>D-CMP-STT-[DB구분코드]-M-3</v>
      </c>
      <c r="AB30" s="244" t="str">
        <f t="shared" si="16"/>
        <v>/data/servers/was/D-CMP-STT/D-CMP-STT-O-03/</v>
      </c>
      <c r="AC30" s="244" t="str">
        <f t="shared" si="17"/>
        <v>/data/servers/was/D-CMP-STT/D-CMP-STT-O-03//bin/start.sh</v>
      </c>
      <c r="AD30" s="244" t="str">
        <f t="shared" si="18"/>
        <v>/data/servers/was/D-CMP-STT/D-CMP-STT-O-03//bin/shutdown.sh</v>
      </c>
      <c r="AE30" s="244" t="str">
        <f t="shared" si="19"/>
        <v>/data/servers/was/D-CMP-STT/D-CMP-STT-O-03//bin/kill.sh</v>
      </c>
      <c r="AF30" s="244" t="str">
        <f t="shared" si="20"/>
        <v>/data/servers/was/D-CMP-STT/D-CMP-STT-O-03//configuration/standalone.xml</v>
      </c>
      <c r="AG30" s="244" t="str">
        <f t="shared" si="9"/>
        <v>/data/apps/was/D-CMP-STT/D-CMP-STT-O-03/</v>
      </c>
      <c r="AH30" s="244" t="str">
        <f t="shared" si="10"/>
        <v>/data/logs/was/D-CMP-STT/D-CMP-STT-O-03</v>
      </c>
      <c r="AI30" s="242" t="s">
        <v>2696</v>
      </c>
      <c r="AJ30" s="242" t="s">
        <v>2697</v>
      </c>
      <c r="AK30" s="242">
        <f t="shared" si="21"/>
        <v>7100</v>
      </c>
      <c r="AL30" s="244"/>
    </row>
    <row r="31" spans="1:41" s="255" customFormat="1" ht="16.5" customHeight="1">
      <c r="A31" s="249">
        <v>11</v>
      </c>
      <c r="B31" s="249" t="s">
        <v>2694</v>
      </c>
      <c r="C31" s="250" t="s">
        <v>2704</v>
      </c>
      <c r="D31" s="249" t="str">
        <f>VLOOKUP(C31,'[2]2. 업무구분'!A$4:B$48,2,0)</f>
        <v>CMP</v>
      </c>
      <c r="E31" s="249">
        <v>1</v>
      </c>
      <c r="F31" s="251" t="str">
        <f t="shared" si="11"/>
        <v xml:space="preserve"> 02 공통플랫폼 개발계 #1</v>
      </c>
      <c r="G31" s="251" t="str">
        <f t="shared" si="12"/>
        <v>dcmpap01</v>
      </c>
      <c r="H31" s="252" t="s">
        <v>2709</v>
      </c>
      <c r="I31" s="249" t="str">
        <f>VLOOKUP(H31,'[2]2. 업무구분'!D$4:E$55,2,0)</f>
        <v>ABU</v>
      </c>
      <c r="J31" s="253" t="str">
        <f t="shared" si="0"/>
        <v>D-CMP-ABU</v>
      </c>
      <c r="K31" s="249">
        <v>8080</v>
      </c>
      <c r="L31" s="249">
        <f t="shared" si="13"/>
        <v>10000</v>
      </c>
      <c r="M31" s="253" t="s">
        <v>2646</v>
      </c>
      <c r="N31" s="249">
        <v>0</v>
      </c>
      <c r="O31" s="253">
        <v>4</v>
      </c>
      <c r="P31" s="253" t="str">
        <f t="shared" si="1"/>
        <v>D-CMP-ABU-O-04</v>
      </c>
      <c r="Q31" s="254">
        <f t="shared" si="2"/>
        <v>18480</v>
      </c>
      <c r="R31" s="254">
        <f t="shared" si="3"/>
        <v>18409</v>
      </c>
      <c r="S31" s="254">
        <f t="shared" si="4"/>
        <v>20390</v>
      </c>
      <c r="T31" s="254">
        <f t="shared" si="5"/>
        <v>400</v>
      </c>
      <c r="U31" s="251"/>
      <c r="V31" s="249">
        <f t="shared" ref="V31:V38" si="23">IF(B31="d", 512, IF(M22="M",512,IF(M22="O",2048,IF(M22="A",1024, 1024))))</f>
        <v>512</v>
      </c>
      <c r="W31" s="249">
        <f>IF(B31="d", 128, IF(#REF!="A","",IF(#REF!="F",(V31/16)*6,IF(#REF!="S",V31/4))))</f>
        <v>128</v>
      </c>
      <c r="X31" s="249">
        <f t="shared" si="7"/>
        <v>128</v>
      </c>
      <c r="Y31" s="249">
        <f t="shared" si="14"/>
        <v>128</v>
      </c>
      <c r="Z31" s="249">
        <f t="shared" si="8"/>
        <v>128</v>
      </c>
      <c r="AA31" s="249" t="str">
        <f t="shared" si="15"/>
        <v>D-CMP-ABU-[DB구분코드]-M-4</v>
      </c>
      <c r="AB31" s="251" t="str">
        <f t="shared" si="16"/>
        <v>/data/servers/was/D-CMP-ABU/D-CMP-ABU-O-04/</v>
      </c>
      <c r="AC31" s="251" t="str">
        <f t="shared" si="17"/>
        <v>/data/servers/was/D-CMP-ABU/D-CMP-ABU-O-04//bin/start.sh</v>
      </c>
      <c r="AD31" s="251" t="str">
        <f t="shared" si="18"/>
        <v>/data/servers/was/D-CMP-ABU/D-CMP-ABU-O-04//bin/shutdown.sh</v>
      </c>
      <c r="AE31" s="251" t="str">
        <f t="shared" si="19"/>
        <v>/data/servers/was/D-CMP-ABU/D-CMP-ABU-O-04//bin/kill.sh</v>
      </c>
      <c r="AF31" s="251" t="str">
        <f t="shared" si="20"/>
        <v>/data/servers/was/D-CMP-ABU/D-CMP-ABU-O-04//configuration/standalone.xml</v>
      </c>
      <c r="AG31" s="251" t="str">
        <f t="shared" si="9"/>
        <v>/data/apps/was/D-CMP-ABU/D-CMP-ABU-O-04/</v>
      </c>
      <c r="AH31" s="251" t="str">
        <f t="shared" si="10"/>
        <v>/data/logs/was/D-CMP-ABU/D-CMP-ABU-O-04</v>
      </c>
      <c r="AI31" s="249" t="s">
        <v>2696</v>
      </c>
      <c r="AJ31" s="249" t="s">
        <v>2697</v>
      </c>
      <c r="AK31" s="249">
        <f t="shared" si="21"/>
        <v>7100</v>
      </c>
      <c r="AL31" s="251"/>
      <c r="AO31" s="256"/>
    </row>
    <row r="32" spans="1:41" s="235" customFormat="1" ht="16.5" customHeight="1">
      <c r="A32" s="229">
        <v>12</v>
      </c>
      <c r="B32" s="229" t="s">
        <v>2694</v>
      </c>
      <c r="C32" s="230" t="s">
        <v>2704</v>
      </c>
      <c r="D32" s="229" t="str">
        <f>VLOOKUP(C32,'[2]2. 업무구분'!A$4:B$48,2,0)</f>
        <v>CMP</v>
      </c>
      <c r="E32" s="229">
        <v>1</v>
      </c>
      <c r="F32" s="231" t="str">
        <f t="shared" si="11"/>
        <v xml:space="preserve"> 02 공통플랫폼 개발계 #1</v>
      </c>
      <c r="G32" s="231" t="str">
        <f t="shared" si="12"/>
        <v>dcmpap01</v>
      </c>
      <c r="H32" s="122" t="s">
        <v>2710</v>
      </c>
      <c r="I32" s="229" t="str">
        <f>VLOOKUP(H32,'[2]2. 업무구분'!D$4:E$55,2,0)</f>
        <v>BMM</v>
      </c>
      <c r="J32" s="229" t="str">
        <f t="shared" si="0"/>
        <v>D-CMP-BMM</v>
      </c>
      <c r="K32" s="229">
        <v>8080</v>
      </c>
      <c r="L32" s="229">
        <f t="shared" si="13"/>
        <v>20000</v>
      </c>
      <c r="M32" s="229" t="s">
        <v>2648</v>
      </c>
      <c r="N32" s="229">
        <v>0</v>
      </c>
      <c r="O32" s="59">
        <v>2</v>
      </c>
      <c r="P32" s="59" t="str">
        <f t="shared" si="1"/>
        <v>D-CMP-BMM-M-02</v>
      </c>
      <c r="Q32" s="233">
        <f t="shared" si="2"/>
        <v>28280</v>
      </c>
      <c r="R32" s="234">
        <f t="shared" si="3"/>
        <v>28209</v>
      </c>
      <c r="S32" s="234">
        <f t="shared" si="4"/>
        <v>30190</v>
      </c>
      <c r="T32" s="234">
        <f t="shared" si="5"/>
        <v>200</v>
      </c>
      <c r="U32" s="123"/>
      <c r="V32" s="59">
        <f t="shared" si="23"/>
        <v>512</v>
      </c>
      <c r="W32" s="59">
        <f>IF(B32="d", 128, IF(#REF!="A","",IF(#REF!="F",(V32/16)*6,IF(#REF!="S",V32/4))))</f>
        <v>128</v>
      </c>
      <c r="X32" s="59">
        <f t="shared" si="7"/>
        <v>128</v>
      </c>
      <c r="Y32" s="59">
        <f t="shared" si="14"/>
        <v>128</v>
      </c>
      <c r="Z32" s="59">
        <f t="shared" si="8"/>
        <v>128</v>
      </c>
      <c r="AA32" s="59" t="str">
        <f t="shared" si="15"/>
        <v>D-CMP-BMM-[DB구분코드]-M-2</v>
      </c>
      <c r="AB32" s="123" t="str">
        <f t="shared" si="16"/>
        <v>/data/servers/was/D-CMP-BMM/D-CMP-BMM-M-02/</v>
      </c>
      <c r="AC32" s="123" t="str">
        <f t="shared" si="17"/>
        <v>/data/servers/was/D-CMP-BMM/D-CMP-BMM-M-02//bin/start.sh</v>
      </c>
      <c r="AD32" s="123" t="str">
        <f t="shared" si="18"/>
        <v>/data/servers/was/D-CMP-BMM/D-CMP-BMM-M-02//bin/shutdown.sh</v>
      </c>
      <c r="AE32" s="123" t="str">
        <f t="shared" si="19"/>
        <v>/data/servers/was/D-CMP-BMM/D-CMP-BMM-M-02//bin/kill.sh</v>
      </c>
      <c r="AF32" s="123" t="str">
        <f t="shared" si="20"/>
        <v>/data/servers/was/D-CMP-BMM/D-CMP-BMM-M-02//configuration/standalone.xml</v>
      </c>
      <c r="AG32" s="123" t="str">
        <f t="shared" si="9"/>
        <v>/data/apps/was/D-CMP-BMM/D-CMP-BMM-M-02/</v>
      </c>
      <c r="AH32" s="123" t="str">
        <f t="shared" si="10"/>
        <v>/data/logs/was/D-CMP-BMM/D-CMP-BMM-M-02</v>
      </c>
      <c r="AI32" s="59" t="s">
        <v>2696</v>
      </c>
      <c r="AJ32" s="59" t="s">
        <v>2697</v>
      </c>
      <c r="AK32" s="59">
        <f t="shared" si="21"/>
        <v>7100</v>
      </c>
      <c r="AL32" s="123"/>
      <c r="AO32"/>
    </row>
    <row r="33" spans="1:41" s="235" customFormat="1" ht="16.5" customHeight="1">
      <c r="A33" s="229">
        <v>13</v>
      </c>
      <c r="B33" s="229" t="s">
        <v>2694</v>
      </c>
      <c r="C33" s="230" t="s">
        <v>2704</v>
      </c>
      <c r="D33" s="229" t="str">
        <f>VLOOKUP(C33,'[2]2. 업무구분'!A$4:B$48,2,0)</f>
        <v>CMP</v>
      </c>
      <c r="E33" s="229">
        <v>1</v>
      </c>
      <c r="F33" s="231" t="str">
        <f t="shared" si="11"/>
        <v xml:space="preserve"> 02 공통플랫폼 개발계 #1</v>
      </c>
      <c r="G33" s="231" t="str">
        <f t="shared" si="12"/>
        <v>dcmpap01</v>
      </c>
      <c r="H33" s="236" t="s">
        <v>2711</v>
      </c>
      <c r="I33" s="229" t="str">
        <f>VLOOKUP(H33,'[2]2. 업무구분'!D$4:E$55,2,0)</f>
        <v>CMP</v>
      </c>
      <c r="J33" s="229" t="str">
        <f t="shared" si="0"/>
        <v>D-CMP-CMP</v>
      </c>
      <c r="K33" s="229">
        <v>8080</v>
      </c>
      <c r="L33" s="229">
        <f t="shared" si="13"/>
        <v>20000</v>
      </c>
      <c r="M33" s="229" t="s">
        <v>2648</v>
      </c>
      <c r="N33" s="229">
        <v>0</v>
      </c>
      <c r="O33" s="59">
        <v>3</v>
      </c>
      <c r="P33" s="59" t="str">
        <f t="shared" si="1"/>
        <v>D-CMP-CMP-M-03</v>
      </c>
      <c r="Q33" s="233">
        <f t="shared" si="2"/>
        <v>28380</v>
      </c>
      <c r="R33" s="234">
        <f t="shared" si="3"/>
        <v>28309</v>
      </c>
      <c r="S33" s="234">
        <f t="shared" si="4"/>
        <v>30290</v>
      </c>
      <c r="T33" s="234">
        <f t="shared" si="5"/>
        <v>300</v>
      </c>
      <c r="U33" s="123"/>
      <c r="V33" s="59">
        <f t="shared" si="23"/>
        <v>512</v>
      </c>
      <c r="W33" s="59">
        <f>IF(B33="d", 128, IF(#REF!="A","",IF(#REF!="F",(V33/16)*6,IF(#REF!="S",V33/4))))</f>
        <v>128</v>
      </c>
      <c r="X33" s="59">
        <f t="shared" si="7"/>
        <v>128</v>
      </c>
      <c r="Y33" s="59">
        <f t="shared" si="14"/>
        <v>128</v>
      </c>
      <c r="Z33" s="59">
        <f t="shared" si="8"/>
        <v>128</v>
      </c>
      <c r="AA33" s="59" t="str">
        <f t="shared" si="15"/>
        <v>D-CMP-CMP-[DB구분코드]-M-3</v>
      </c>
      <c r="AB33" s="123" t="str">
        <f t="shared" si="16"/>
        <v>/data/servers/was/D-CMP-CMP/D-CMP-CMP-M-03/</v>
      </c>
      <c r="AC33" s="123" t="str">
        <f t="shared" si="17"/>
        <v>/data/servers/was/D-CMP-CMP/D-CMP-CMP-M-03//bin/start.sh</v>
      </c>
      <c r="AD33" s="123" t="str">
        <f t="shared" si="18"/>
        <v>/data/servers/was/D-CMP-CMP/D-CMP-CMP-M-03//bin/shutdown.sh</v>
      </c>
      <c r="AE33" s="123" t="str">
        <f t="shared" si="19"/>
        <v>/data/servers/was/D-CMP-CMP/D-CMP-CMP-M-03//bin/kill.sh</v>
      </c>
      <c r="AF33" s="123" t="str">
        <f t="shared" si="20"/>
        <v>/data/servers/was/D-CMP-CMP/D-CMP-CMP-M-03//configuration/standalone.xml</v>
      </c>
      <c r="AG33" s="123" t="str">
        <f t="shared" si="9"/>
        <v>/data/apps/was/D-CMP-CMP/D-CMP-CMP-M-03/</v>
      </c>
      <c r="AH33" s="123" t="str">
        <f t="shared" si="10"/>
        <v>/data/logs/was/D-CMP-CMP/D-CMP-CMP-M-03</v>
      </c>
      <c r="AI33" s="59" t="s">
        <v>2696</v>
      </c>
      <c r="AJ33" s="59" t="s">
        <v>2697</v>
      </c>
      <c r="AK33" s="59">
        <f t="shared" si="21"/>
        <v>7100</v>
      </c>
      <c r="AL33" s="123"/>
      <c r="AO33"/>
    </row>
    <row r="34" spans="1:41" s="263" customFormat="1" ht="16.5" customHeight="1">
      <c r="A34" s="229">
        <v>14</v>
      </c>
      <c r="B34" s="257" t="s">
        <v>2694</v>
      </c>
      <c r="C34" s="258" t="s">
        <v>2704</v>
      </c>
      <c r="D34" s="257" t="str">
        <f>VLOOKUP(C34,'[2]2. 업무구분'!A$4:B$48,2,0)</f>
        <v>CMP</v>
      </c>
      <c r="E34" s="257">
        <v>1</v>
      </c>
      <c r="F34" s="259" t="str">
        <f t="shared" si="11"/>
        <v xml:space="preserve"> 02 공통플랫폼 개발계 #1</v>
      </c>
      <c r="G34" s="259" t="str">
        <f t="shared" si="12"/>
        <v>dcmpap01</v>
      </c>
      <c r="H34" s="236" t="s">
        <v>2712</v>
      </c>
      <c r="I34" s="229" t="str">
        <f>VLOOKUP(H34,'[2]2. 업무구분'!D$4:E$55,2,0)</f>
        <v>ISM</v>
      </c>
      <c r="J34" s="257" t="str">
        <f t="shared" si="0"/>
        <v>D-CMP-ISM</v>
      </c>
      <c r="K34" s="257">
        <v>8080</v>
      </c>
      <c r="L34" s="257">
        <f t="shared" si="13"/>
        <v>20000</v>
      </c>
      <c r="M34" s="257" t="s">
        <v>2648</v>
      </c>
      <c r="N34" s="257">
        <v>0</v>
      </c>
      <c r="O34" s="260">
        <v>4</v>
      </c>
      <c r="P34" s="260" t="str">
        <f t="shared" si="1"/>
        <v>D-CMP-ISM-M-04</v>
      </c>
      <c r="Q34" s="258">
        <f t="shared" si="2"/>
        <v>28480</v>
      </c>
      <c r="R34" s="261">
        <f t="shared" si="3"/>
        <v>28409</v>
      </c>
      <c r="S34" s="261">
        <f t="shared" si="4"/>
        <v>30390</v>
      </c>
      <c r="T34" s="261">
        <f t="shared" si="5"/>
        <v>400</v>
      </c>
      <c r="U34" s="262"/>
      <c r="V34" s="260">
        <f t="shared" si="23"/>
        <v>512</v>
      </c>
      <c r="W34" s="260">
        <f>IF(B34="d", 128, IF(#REF!="A","",IF(#REF!="F",(V34/16)*6,IF(#REF!="S",V34/4))))</f>
        <v>128</v>
      </c>
      <c r="X34" s="260">
        <f t="shared" si="7"/>
        <v>128</v>
      </c>
      <c r="Y34" s="260">
        <f t="shared" si="14"/>
        <v>128</v>
      </c>
      <c r="Z34" s="260">
        <f t="shared" si="8"/>
        <v>128</v>
      </c>
      <c r="AA34" s="260" t="str">
        <f t="shared" si="15"/>
        <v>D-CMP-ISM-[DB구분코드]-M-4</v>
      </c>
      <c r="AB34" s="123" t="str">
        <f t="shared" si="16"/>
        <v>/data/servers/was/D-CMP-ISM/D-CMP-ISM-M-04/</v>
      </c>
      <c r="AC34" s="123" t="str">
        <f t="shared" si="17"/>
        <v>/data/servers/was/D-CMP-ISM/D-CMP-ISM-M-04//bin/start.sh</v>
      </c>
      <c r="AD34" s="123" t="str">
        <f t="shared" si="18"/>
        <v>/data/servers/was/D-CMP-ISM/D-CMP-ISM-M-04//bin/shutdown.sh</v>
      </c>
      <c r="AE34" s="123" t="str">
        <f t="shared" si="19"/>
        <v>/data/servers/was/D-CMP-ISM/D-CMP-ISM-M-04//bin/kill.sh</v>
      </c>
      <c r="AF34" s="123" t="str">
        <f t="shared" si="20"/>
        <v>/data/servers/was/D-CMP-ISM/D-CMP-ISM-M-04//configuration/standalone.xml</v>
      </c>
      <c r="AG34" s="262" t="str">
        <f t="shared" si="9"/>
        <v>/data/apps/was/D-CMP-ISM/D-CMP-ISM-M-04/</v>
      </c>
      <c r="AH34" s="262" t="str">
        <f t="shared" si="10"/>
        <v>/data/logs/was/D-CMP-ISM/D-CMP-ISM-M-04</v>
      </c>
      <c r="AI34" s="260" t="s">
        <v>2696</v>
      </c>
      <c r="AJ34" s="260" t="s">
        <v>2697</v>
      </c>
      <c r="AK34" s="260">
        <f t="shared" si="21"/>
        <v>7100</v>
      </c>
      <c r="AL34" s="262"/>
      <c r="AO34" s="126"/>
    </row>
    <row r="35" spans="1:41" s="235" customFormat="1" ht="16.5" customHeight="1">
      <c r="A35" s="229">
        <v>15</v>
      </c>
      <c r="B35" s="229" t="s">
        <v>2694</v>
      </c>
      <c r="C35" s="230" t="s">
        <v>2704</v>
      </c>
      <c r="D35" s="229" t="str">
        <f>VLOOKUP(C35,'[2]2. 업무구분'!A$4:B$48,2,0)</f>
        <v>CMP</v>
      </c>
      <c r="E35" s="229">
        <v>1</v>
      </c>
      <c r="F35" s="231" t="str">
        <f t="shared" si="11"/>
        <v xml:space="preserve"> 02 공통플랫폼 개발계 #1</v>
      </c>
      <c r="G35" s="231" t="str">
        <f t="shared" si="12"/>
        <v>dcmpap01</v>
      </c>
      <c r="H35" s="232" t="s">
        <v>2713</v>
      </c>
      <c r="I35" s="229" t="str">
        <f>VLOOKUP(H35,'[2]2. 업무구분'!D$4:E$55,2,0)</f>
        <v>SSO</v>
      </c>
      <c r="J35" s="229" t="str">
        <f t="shared" si="0"/>
        <v>D-CMP-SSO</v>
      </c>
      <c r="K35" s="229">
        <v>8080</v>
      </c>
      <c r="L35" s="229">
        <f t="shared" si="13"/>
        <v>20000</v>
      </c>
      <c r="M35" s="229" t="s">
        <v>2648</v>
      </c>
      <c r="N35" s="229">
        <v>0</v>
      </c>
      <c r="O35" s="59">
        <v>5</v>
      </c>
      <c r="P35" s="59" t="str">
        <f t="shared" si="1"/>
        <v>D-CMP-SSO-M-05</v>
      </c>
      <c r="Q35" s="233">
        <f t="shared" si="2"/>
        <v>28580</v>
      </c>
      <c r="R35" s="234">
        <f t="shared" si="3"/>
        <v>28509</v>
      </c>
      <c r="S35" s="234">
        <f t="shared" si="4"/>
        <v>30490</v>
      </c>
      <c r="T35" s="234">
        <f t="shared" si="5"/>
        <v>500</v>
      </c>
      <c r="U35" s="123"/>
      <c r="V35" s="59">
        <f t="shared" si="23"/>
        <v>512</v>
      </c>
      <c r="W35" s="59">
        <f>IF(B35="d", 128, IF(#REF!="A","",IF(#REF!="F",(V35/16)*6,IF(#REF!="S",V35/4))))</f>
        <v>128</v>
      </c>
      <c r="X35" s="59">
        <f t="shared" si="7"/>
        <v>128</v>
      </c>
      <c r="Y35" s="59">
        <f t="shared" si="14"/>
        <v>128</v>
      </c>
      <c r="Z35" s="59">
        <f t="shared" si="8"/>
        <v>128</v>
      </c>
      <c r="AA35" s="59" t="str">
        <f t="shared" si="15"/>
        <v>D-CMP-SSO-[DB구분코드]-M-5</v>
      </c>
      <c r="AB35" s="123" t="str">
        <f t="shared" si="16"/>
        <v>/data/servers/was/D-CMP-SSO/D-CMP-SSO-M-05/</v>
      </c>
      <c r="AC35" s="123" t="str">
        <f t="shared" si="17"/>
        <v>/data/servers/was/D-CMP-SSO/D-CMP-SSO-M-05//bin/start.sh</v>
      </c>
      <c r="AD35" s="123" t="str">
        <f t="shared" si="18"/>
        <v>/data/servers/was/D-CMP-SSO/D-CMP-SSO-M-05//bin/shutdown.sh</v>
      </c>
      <c r="AE35" s="123" t="str">
        <f t="shared" si="19"/>
        <v>/data/servers/was/D-CMP-SSO/D-CMP-SSO-M-05//bin/kill.sh</v>
      </c>
      <c r="AF35" s="123" t="str">
        <f t="shared" si="20"/>
        <v>/data/servers/was/D-CMP-SSO/D-CMP-SSO-M-05//configuration/standalone.xml</v>
      </c>
      <c r="AG35" s="123" t="str">
        <f t="shared" si="9"/>
        <v>/data/apps/was/D-CMP-SSO/D-CMP-SSO-M-05/</v>
      </c>
      <c r="AH35" s="123" t="str">
        <f t="shared" si="10"/>
        <v>/data/logs/was/D-CMP-SSO/D-CMP-SSO-M-05</v>
      </c>
      <c r="AI35" s="59" t="s">
        <v>2696</v>
      </c>
      <c r="AJ35" s="59" t="s">
        <v>2697</v>
      </c>
      <c r="AK35" s="59">
        <f t="shared" si="21"/>
        <v>7100</v>
      </c>
      <c r="AL35" s="123"/>
      <c r="AO35"/>
    </row>
    <row r="36" spans="1:41" s="269" customFormat="1" ht="16.5" customHeight="1">
      <c r="A36" s="264">
        <v>15</v>
      </c>
      <c r="B36" s="264" t="s">
        <v>2694</v>
      </c>
      <c r="C36" s="265" t="s">
        <v>2704</v>
      </c>
      <c r="D36" s="264" t="str">
        <f>VLOOKUP(C36,'[2]2. 업무구분'!A$4:B$48,2,0)</f>
        <v>CMP</v>
      </c>
      <c r="E36" s="264">
        <v>1</v>
      </c>
      <c r="F36" s="266" t="str">
        <f t="shared" si="11"/>
        <v xml:space="preserve"> 02 공통플랫폼 개발계 #1</v>
      </c>
      <c r="G36" s="266" t="str">
        <f t="shared" si="12"/>
        <v>dcmpap01</v>
      </c>
      <c r="H36" s="267" t="s">
        <v>2714</v>
      </c>
      <c r="I36" s="264" t="str">
        <f>VLOOKUP(H36,'[2]2. 업무구분'!D$4:E$55,2,0)</f>
        <v>SSO</v>
      </c>
      <c r="J36" s="264" t="str">
        <f t="shared" si="0"/>
        <v>D-CMP-SSO</v>
      </c>
      <c r="K36" s="264">
        <v>8080</v>
      </c>
      <c r="L36" s="264">
        <f t="shared" si="13"/>
        <v>10000</v>
      </c>
      <c r="M36" s="264" t="s">
        <v>2646</v>
      </c>
      <c r="N36" s="264">
        <v>0</v>
      </c>
      <c r="O36" s="264">
        <v>5</v>
      </c>
      <c r="P36" s="264" t="str">
        <f t="shared" si="1"/>
        <v>D-CMP-SSO-O-05</v>
      </c>
      <c r="Q36" s="268">
        <f t="shared" si="2"/>
        <v>18580</v>
      </c>
      <c r="R36" s="268">
        <f t="shared" si="3"/>
        <v>18509</v>
      </c>
      <c r="S36" s="268">
        <f t="shared" si="4"/>
        <v>20490</v>
      </c>
      <c r="T36" s="268">
        <f t="shared" si="5"/>
        <v>500</v>
      </c>
      <c r="U36" s="266"/>
      <c r="V36" s="264">
        <f t="shared" si="23"/>
        <v>512</v>
      </c>
      <c r="W36" s="264">
        <f>IF(B36="d", 128, IF(#REF!="A","",IF(#REF!="F",(V36/16)*6,IF(#REF!="S",V36/4))))</f>
        <v>128</v>
      </c>
      <c r="X36" s="264">
        <f t="shared" si="7"/>
        <v>128</v>
      </c>
      <c r="Y36" s="264">
        <f t="shared" si="14"/>
        <v>128</v>
      </c>
      <c r="Z36" s="264">
        <f t="shared" si="8"/>
        <v>128</v>
      </c>
      <c r="AA36" s="264" t="str">
        <f t="shared" si="15"/>
        <v>D-CMP-SSO-[DB구분코드]-M-5</v>
      </c>
      <c r="AB36" s="266" t="str">
        <f t="shared" si="16"/>
        <v>/data/servers/was/D-CMP-SSO/D-CMP-SSO-O-05/</v>
      </c>
      <c r="AC36" s="266" t="str">
        <f t="shared" si="17"/>
        <v>/data/servers/was/D-CMP-SSO/D-CMP-SSO-O-05//bin/start.sh</v>
      </c>
      <c r="AD36" s="266" t="str">
        <f t="shared" si="18"/>
        <v>/data/servers/was/D-CMP-SSO/D-CMP-SSO-O-05//bin/shutdown.sh</v>
      </c>
      <c r="AE36" s="266" t="str">
        <f t="shared" si="19"/>
        <v>/data/servers/was/D-CMP-SSO/D-CMP-SSO-O-05//bin/kill.sh</v>
      </c>
      <c r="AF36" s="266" t="str">
        <f t="shared" si="20"/>
        <v>/data/servers/was/D-CMP-SSO/D-CMP-SSO-O-05//configuration/standalone.xml</v>
      </c>
      <c r="AG36" s="266" t="str">
        <f t="shared" si="9"/>
        <v>/data/apps/was/D-CMP-SSO/D-CMP-SSO-O-05/</v>
      </c>
      <c r="AH36" s="266" t="str">
        <f t="shared" si="10"/>
        <v>/data/logs/was/D-CMP-SSO/D-CMP-SSO-O-05</v>
      </c>
      <c r="AI36" s="264" t="s">
        <v>2696</v>
      </c>
      <c r="AJ36" s="264" t="s">
        <v>2697</v>
      </c>
      <c r="AK36" s="264">
        <f t="shared" si="21"/>
        <v>7100</v>
      </c>
      <c r="AL36" s="266"/>
      <c r="AO36" s="270"/>
    </row>
    <row r="37" spans="1:41" s="269" customFormat="1" ht="16.5" customHeight="1">
      <c r="A37" s="264">
        <v>15</v>
      </c>
      <c r="B37" s="264" t="s">
        <v>2694</v>
      </c>
      <c r="C37" s="265" t="s">
        <v>2704</v>
      </c>
      <c r="D37" s="264" t="str">
        <f>VLOOKUP(C37,'[2]2. 업무구분'!A$4:B$48,2,0)</f>
        <v>CMP</v>
      </c>
      <c r="E37" s="264">
        <v>1</v>
      </c>
      <c r="F37" s="266" t="str">
        <f t="shared" si="11"/>
        <v xml:space="preserve"> 02 공통플랫폼 개발계 #1</v>
      </c>
      <c r="G37" s="266" t="str">
        <f t="shared" si="12"/>
        <v>dcmpap01</v>
      </c>
      <c r="H37" s="267" t="s">
        <v>2715</v>
      </c>
      <c r="I37" s="264" t="str">
        <f>VLOOKUP(H37,'[2]2. 업무구분'!D$4:E$55,2,0)</f>
        <v>LHB</v>
      </c>
      <c r="J37" s="264" t="str">
        <f t="shared" si="0"/>
        <v>D-CMP-LHB</v>
      </c>
      <c r="K37" s="264">
        <v>8080</v>
      </c>
      <c r="L37" s="264">
        <f t="shared" si="13"/>
        <v>20000</v>
      </c>
      <c r="M37" s="264" t="s">
        <v>2648</v>
      </c>
      <c r="N37" s="264">
        <v>0</v>
      </c>
      <c r="O37" s="264">
        <v>6</v>
      </c>
      <c r="P37" s="264" t="str">
        <f t="shared" si="1"/>
        <v>D-CMP-LHB-M-06</v>
      </c>
      <c r="Q37" s="268">
        <f t="shared" si="2"/>
        <v>28680</v>
      </c>
      <c r="R37" s="268">
        <f t="shared" si="3"/>
        <v>28609</v>
      </c>
      <c r="S37" s="268">
        <f t="shared" si="4"/>
        <v>30590</v>
      </c>
      <c r="T37" s="268">
        <f t="shared" si="5"/>
        <v>600</v>
      </c>
      <c r="U37" s="266"/>
      <c r="V37" s="264">
        <f t="shared" si="23"/>
        <v>512</v>
      </c>
      <c r="W37" s="264">
        <f>IF(B37="d", 128, IF(#REF!="A","",IF(#REF!="F",(V37/16)*6,IF(#REF!="S",V37/4))))</f>
        <v>128</v>
      </c>
      <c r="X37" s="264">
        <f t="shared" si="7"/>
        <v>128</v>
      </c>
      <c r="Y37" s="264">
        <f t="shared" si="14"/>
        <v>128</v>
      </c>
      <c r="Z37" s="264">
        <f t="shared" si="8"/>
        <v>128</v>
      </c>
      <c r="AA37" s="264" t="str">
        <f t="shared" si="15"/>
        <v>D-CMP-LHB-[DB구분코드]-M-6</v>
      </c>
      <c r="AB37" s="266" t="str">
        <f t="shared" si="16"/>
        <v>/data/servers/was/D-CMP-LHB/D-CMP-LHB-M-06/</v>
      </c>
      <c r="AC37" s="266" t="str">
        <f t="shared" si="17"/>
        <v>/data/servers/was/D-CMP-LHB/D-CMP-LHB-M-06//bin/start.sh</v>
      </c>
      <c r="AD37" s="266" t="str">
        <f t="shared" si="18"/>
        <v>/data/servers/was/D-CMP-LHB/D-CMP-LHB-M-06//bin/shutdown.sh</v>
      </c>
      <c r="AE37" s="266" t="str">
        <f t="shared" si="19"/>
        <v>/data/servers/was/D-CMP-LHB/D-CMP-LHB-M-06//bin/kill.sh</v>
      </c>
      <c r="AF37" s="266" t="str">
        <f t="shared" si="20"/>
        <v>/data/servers/was/D-CMP-LHB/D-CMP-LHB-M-06//configuration/standalone.xml</v>
      </c>
      <c r="AG37" s="266" t="str">
        <f t="shared" si="9"/>
        <v>/data/apps/was/D-CMP-LHB/D-CMP-LHB-M-06/</v>
      </c>
      <c r="AH37" s="266" t="str">
        <f t="shared" si="10"/>
        <v>/data/logs/was/D-CMP-LHB/D-CMP-LHB-M-06</v>
      </c>
      <c r="AI37" s="264" t="s">
        <v>2696</v>
      </c>
      <c r="AJ37" s="264" t="s">
        <v>2697</v>
      </c>
      <c r="AK37" s="264">
        <f t="shared" si="21"/>
        <v>7100</v>
      </c>
      <c r="AL37" s="266"/>
      <c r="AO37" s="270"/>
    </row>
    <row r="38" spans="1:41" s="269" customFormat="1" ht="16.5" customHeight="1">
      <c r="A38" s="264">
        <v>15</v>
      </c>
      <c r="B38" s="264" t="s">
        <v>2694</v>
      </c>
      <c r="C38" s="265" t="s">
        <v>2704</v>
      </c>
      <c r="D38" s="264" t="str">
        <f>VLOOKUP(C38,'[2]2. 업무구분'!A$4:B$48,2,0)</f>
        <v>CMP</v>
      </c>
      <c r="E38" s="264">
        <v>1</v>
      </c>
      <c r="F38" s="266" t="str">
        <f t="shared" si="11"/>
        <v xml:space="preserve"> 02 공통플랫폼 개발계 #1</v>
      </c>
      <c r="G38" s="266" t="str">
        <f t="shared" si="12"/>
        <v>dcmpap01</v>
      </c>
      <c r="H38" s="267" t="s">
        <v>2716</v>
      </c>
      <c r="I38" s="264" t="str">
        <f>VLOOKUP(H38,'[2]2. 업무구분'!D$4:E$55,2,0)</f>
        <v>BLG</v>
      </c>
      <c r="J38" s="264" t="str">
        <f t="shared" si="0"/>
        <v>D-CMP-BLG</v>
      </c>
      <c r="K38" s="264">
        <v>8080</v>
      </c>
      <c r="L38" s="264">
        <f t="shared" si="13"/>
        <v>20000</v>
      </c>
      <c r="M38" s="264" t="s">
        <v>2648</v>
      </c>
      <c r="N38" s="264">
        <v>0</v>
      </c>
      <c r="O38" s="264">
        <v>7</v>
      </c>
      <c r="P38" s="264" t="str">
        <f t="shared" si="1"/>
        <v>D-CMP-BLG-M-07</v>
      </c>
      <c r="Q38" s="268">
        <f t="shared" si="2"/>
        <v>28780</v>
      </c>
      <c r="R38" s="268">
        <f t="shared" si="3"/>
        <v>28709</v>
      </c>
      <c r="S38" s="268">
        <f t="shared" si="4"/>
        <v>30690</v>
      </c>
      <c r="T38" s="268">
        <f t="shared" si="5"/>
        <v>700</v>
      </c>
      <c r="U38" s="266"/>
      <c r="V38" s="264">
        <f t="shared" si="23"/>
        <v>512</v>
      </c>
      <c r="W38" s="264">
        <f>IF(B38="d", 128, IF(#REF!="A","",IF(#REF!="F",(V38/16)*6,IF(#REF!="S",V38/4))))</f>
        <v>128</v>
      </c>
      <c r="X38" s="264">
        <f t="shared" si="7"/>
        <v>128</v>
      </c>
      <c r="Y38" s="264">
        <f t="shared" si="14"/>
        <v>128</v>
      </c>
      <c r="Z38" s="264">
        <f t="shared" si="8"/>
        <v>128</v>
      </c>
      <c r="AA38" s="264" t="str">
        <f t="shared" si="15"/>
        <v>D-CMP-BLG-[DB구분코드]-M-7</v>
      </c>
      <c r="AB38" s="266" t="str">
        <f t="shared" si="16"/>
        <v>/data/servers/was/D-CMP-BLG/D-CMP-BLG-M-07/</v>
      </c>
      <c r="AC38" s="266" t="str">
        <f t="shared" si="17"/>
        <v>/data/servers/was/D-CMP-BLG/D-CMP-BLG-M-07//bin/start.sh</v>
      </c>
      <c r="AD38" s="266" t="str">
        <f t="shared" si="18"/>
        <v>/data/servers/was/D-CMP-BLG/D-CMP-BLG-M-07//bin/shutdown.sh</v>
      </c>
      <c r="AE38" s="266" t="str">
        <f t="shared" si="19"/>
        <v>/data/servers/was/D-CMP-BLG/D-CMP-BLG-M-07//bin/kill.sh</v>
      </c>
      <c r="AF38" s="266" t="str">
        <f t="shared" si="20"/>
        <v>/data/servers/was/D-CMP-BLG/D-CMP-BLG-M-07//configuration/standalone.xml</v>
      </c>
      <c r="AG38" s="266" t="str">
        <f t="shared" si="9"/>
        <v>/data/apps/was/D-CMP-BLG/D-CMP-BLG-M-07/</v>
      </c>
      <c r="AH38" s="266" t="str">
        <f t="shared" si="10"/>
        <v>/data/logs/was/D-CMP-BLG/D-CMP-BLG-M-07</v>
      </c>
      <c r="AI38" s="264" t="s">
        <v>2696</v>
      </c>
      <c r="AJ38" s="264" t="s">
        <v>2697</v>
      </c>
      <c r="AK38" s="264">
        <f t="shared" si="21"/>
        <v>7100</v>
      </c>
      <c r="AL38" s="266"/>
      <c r="AO38" s="270"/>
    </row>
    <row r="39" spans="1:41" s="276" customFormat="1" ht="16.5" customHeight="1">
      <c r="A39" s="229">
        <v>16</v>
      </c>
      <c r="B39" s="271" t="s">
        <v>2694</v>
      </c>
      <c r="C39" s="272" t="s">
        <v>2717</v>
      </c>
      <c r="D39" s="271" t="str">
        <f>VLOOKUP(C39,'[2]2. 업무구분'!A$4:B$48,2,0)</f>
        <v>MAN</v>
      </c>
      <c r="E39" s="271">
        <v>1</v>
      </c>
      <c r="F39" s="273" t="str">
        <f t="shared" si="11"/>
        <v xml:space="preserve"> 08 통합메인 개발계 #1</v>
      </c>
      <c r="G39" s="273" t="str">
        <f t="shared" si="12"/>
        <v>dmanap01</v>
      </c>
      <c r="H39" s="274" t="s">
        <v>2718</v>
      </c>
      <c r="I39" s="271" t="str">
        <f>VLOOKUP(H39,'[2]2. 업무구분'!D$4:E$55,2,0)</f>
        <v>MAN</v>
      </c>
      <c r="J39" s="271" t="str">
        <f t="shared" si="0"/>
        <v>D-MAN-MAN</v>
      </c>
      <c r="K39" s="271">
        <v>8080</v>
      </c>
      <c r="L39" s="271">
        <f t="shared" si="13"/>
        <v>10000</v>
      </c>
      <c r="M39" s="271" t="s">
        <v>2646</v>
      </c>
      <c r="N39" s="271">
        <v>0</v>
      </c>
      <c r="O39" s="271">
        <v>1</v>
      </c>
      <c r="P39" s="271" t="str">
        <f t="shared" si="1"/>
        <v>D-MAN-MAN-O-01</v>
      </c>
      <c r="Q39" s="275">
        <f t="shared" si="2"/>
        <v>18180</v>
      </c>
      <c r="R39" s="275">
        <f t="shared" si="3"/>
        <v>18109</v>
      </c>
      <c r="S39" s="275">
        <f t="shared" si="4"/>
        <v>20090</v>
      </c>
      <c r="T39" s="275">
        <f t="shared" si="5"/>
        <v>100</v>
      </c>
      <c r="U39" s="273"/>
      <c r="V39" s="271">
        <f>IF(B39="d", 512, IF(M26="M",512,IF(M26="O",2048,IF(M26="A",1024, 1024))))</f>
        <v>512</v>
      </c>
      <c r="W39" s="271">
        <f>IF(B39="d", 128, IF(#REF!="A","",IF(#REF!="F",(V39/16)*6,IF(#REF!="S",V39/4))))</f>
        <v>128</v>
      </c>
      <c r="X39" s="271">
        <f t="shared" si="7"/>
        <v>128</v>
      </c>
      <c r="Y39" s="271">
        <f t="shared" si="14"/>
        <v>128</v>
      </c>
      <c r="Z39" s="271">
        <f t="shared" si="8"/>
        <v>128</v>
      </c>
      <c r="AA39" s="271" t="str">
        <f t="shared" si="15"/>
        <v>D-MAN-MAN-[DB구분코드]-M-1</v>
      </c>
      <c r="AB39" s="273" t="str">
        <f t="shared" si="16"/>
        <v>/data/servers/was/D-MAN-MAN/D-MAN-MAN-O-01/</v>
      </c>
      <c r="AC39" s="273" t="str">
        <f t="shared" si="17"/>
        <v>/data/servers/was/D-MAN-MAN/D-MAN-MAN-O-01//bin/start.sh</v>
      </c>
      <c r="AD39" s="273" t="str">
        <f t="shared" si="18"/>
        <v>/data/servers/was/D-MAN-MAN/D-MAN-MAN-O-01//bin/shutdown.sh</v>
      </c>
      <c r="AE39" s="273" t="str">
        <f t="shared" si="19"/>
        <v>/data/servers/was/D-MAN-MAN/D-MAN-MAN-O-01//bin/kill.sh</v>
      </c>
      <c r="AF39" s="273" t="str">
        <f t="shared" si="20"/>
        <v>/data/servers/was/D-MAN-MAN/D-MAN-MAN-O-01//configuration/standalone.xml</v>
      </c>
      <c r="AG39" s="273" t="str">
        <f t="shared" si="9"/>
        <v>/data/apps/was/D-MAN-MAN/D-MAN-MAN-O-01/</v>
      </c>
      <c r="AH39" s="273" t="str">
        <f t="shared" si="10"/>
        <v>/data/logs/was/D-MAN-MAN/D-MAN-MAN-O-01</v>
      </c>
      <c r="AI39" s="271" t="s">
        <v>2696</v>
      </c>
      <c r="AJ39" s="271" t="s">
        <v>2697</v>
      </c>
      <c r="AK39" s="271">
        <f t="shared" si="21"/>
        <v>7100</v>
      </c>
      <c r="AL39" s="273"/>
      <c r="AO39" s="15"/>
    </row>
    <row r="40" spans="1:41" s="276" customFormat="1" ht="16.5" customHeight="1">
      <c r="A40" s="229">
        <v>17</v>
      </c>
      <c r="B40" s="271" t="s">
        <v>2694</v>
      </c>
      <c r="C40" s="272" t="s">
        <v>2717</v>
      </c>
      <c r="D40" s="271" t="str">
        <f>VLOOKUP(C40,'[2]2. 업무구분'!A$4:B$48,2,0)</f>
        <v>MAN</v>
      </c>
      <c r="E40" s="271">
        <v>1</v>
      </c>
      <c r="F40" s="273" t="str">
        <f t="shared" si="11"/>
        <v xml:space="preserve"> 08 통합메인 개발계 #1</v>
      </c>
      <c r="G40" s="273" t="str">
        <f t="shared" si="12"/>
        <v>dmanap01</v>
      </c>
      <c r="H40" s="274" t="s">
        <v>2719</v>
      </c>
      <c r="I40" s="271" t="str">
        <f>VLOOKUP(H40,'[2]2. 업무구분'!D$4:E$55,2,0)</f>
        <v>MNG</v>
      </c>
      <c r="J40" s="271" t="str">
        <f t="shared" si="0"/>
        <v>D-MAN-MNG</v>
      </c>
      <c r="K40" s="271">
        <v>8080</v>
      </c>
      <c r="L40" s="271">
        <f t="shared" si="13"/>
        <v>20000</v>
      </c>
      <c r="M40" s="271" t="s">
        <v>2648</v>
      </c>
      <c r="N40" s="271">
        <v>0</v>
      </c>
      <c r="O40" s="271">
        <v>1</v>
      </c>
      <c r="P40" s="271" t="str">
        <f t="shared" si="1"/>
        <v>D-MAN-MNG-M-01</v>
      </c>
      <c r="Q40" s="275">
        <f t="shared" si="2"/>
        <v>28180</v>
      </c>
      <c r="R40" s="275">
        <f t="shared" si="3"/>
        <v>28109</v>
      </c>
      <c r="S40" s="275">
        <f t="shared" si="4"/>
        <v>30090</v>
      </c>
      <c r="T40" s="275">
        <f t="shared" si="5"/>
        <v>100</v>
      </c>
      <c r="U40" s="273"/>
      <c r="V40" s="271">
        <f>IF(B40="d", 512, IF(#REF!="M",512,IF(#REF!="O",2048,IF(#REF!="A",1024, 1024))))</f>
        <v>512</v>
      </c>
      <c r="W40" s="271">
        <f>IF(B40="d", 128, IF(#REF!="A","",IF(#REF!="F",(V40/16)*6,IF(#REF!="S",V40/4))))</f>
        <v>128</v>
      </c>
      <c r="X40" s="271">
        <f t="shared" si="7"/>
        <v>128</v>
      </c>
      <c r="Y40" s="271">
        <f t="shared" si="14"/>
        <v>128</v>
      </c>
      <c r="Z40" s="271">
        <f t="shared" si="8"/>
        <v>128</v>
      </c>
      <c r="AA40" s="271" t="str">
        <f t="shared" si="15"/>
        <v>D-MAN-MNG-[DB구분코드]-M-1</v>
      </c>
      <c r="AB40" s="273" t="str">
        <f t="shared" si="16"/>
        <v>/data/servers/was/D-MAN-MNG/D-MAN-MNG-M-01/</v>
      </c>
      <c r="AC40" s="273" t="str">
        <f t="shared" si="17"/>
        <v>/data/servers/was/D-MAN-MNG/D-MAN-MNG-M-01//bin/start.sh</v>
      </c>
      <c r="AD40" s="273" t="str">
        <f t="shared" si="18"/>
        <v>/data/servers/was/D-MAN-MNG/D-MAN-MNG-M-01//bin/shutdown.sh</v>
      </c>
      <c r="AE40" s="273" t="str">
        <f t="shared" si="19"/>
        <v>/data/servers/was/D-MAN-MNG/D-MAN-MNG-M-01//bin/kill.sh</v>
      </c>
      <c r="AF40" s="273" t="str">
        <f t="shared" si="20"/>
        <v>/data/servers/was/D-MAN-MNG/D-MAN-MNG-M-01//configuration/standalone.xml</v>
      </c>
      <c r="AG40" s="273" t="str">
        <f t="shared" si="9"/>
        <v>/data/apps/was/D-MAN-MNG/D-MAN-MNG-M-01/</v>
      </c>
      <c r="AH40" s="273" t="str">
        <f t="shared" si="10"/>
        <v>/data/logs/was/D-MAN-MNG/D-MAN-MNG-M-01</v>
      </c>
      <c r="AI40" s="271" t="s">
        <v>2696</v>
      </c>
      <c r="AJ40" s="271" t="s">
        <v>2697</v>
      </c>
      <c r="AK40" s="271">
        <f t="shared" si="21"/>
        <v>7100</v>
      </c>
      <c r="AL40" s="273"/>
      <c r="AO40" s="277"/>
    </row>
    <row r="41" spans="1:41" s="276" customFormat="1" ht="16.5" customHeight="1">
      <c r="A41" s="229">
        <v>18</v>
      </c>
      <c r="B41" s="271" t="s">
        <v>2694</v>
      </c>
      <c r="C41" s="272" t="s">
        <v>2717</v>
      </c>
      <c r="D41" s="271" t="str">
        <f>VLOOKUP(C41,'[2]2. 업무구분'!A$4:B$48,2,0)</f>
        <v>MAN</v>
      </c>
      <c r="E41" s="271">
        <v>1</v>
      </c>
      <c r="F41" s="273" t="str">
        <f t="shared" si="11"/>
        <v xml:space="preserve"> 08 통합메인 개발계 #1</v>
      </c>
      <c r="G41" s="273" t="str">
        <f t="shared" si="12"/>
        <v>dmanap01</v>
      </c>
      <c r="H41" s="278" t="s">
        <v>2720</v>
      </c>
      <c r="I41" s="271" t="str">
        <f>VLOOKUP(H41,'[2]2. 업무구분'!D$4:E$55,2,0)</f>
        <v>HOM</v>
      </c>
      <c r="J41" s="271" t="str">
        <f t="shared" si="0"/>
        <v>D-MAN-HOM</v>
      </c>
      <c r="K41" s="271">
        <v>8080</v>
      </c>
      <c r="L41" s="271">
        <f t="shared" si="13"/>
        <v>10000</v>
      </c>
      <c r="M41" s="271" t="s">
        <v>2646</v>
      </c>
      <c r="N41" s="271">
        <v>0</v>
      </c>
      <c r="O41" s="271">
        <v>2</v>
      </c>
      <c r="P41" s="271" t="str">
        <f t="shared" si="1"/>
        <v>D-MAN-HOM-O-02</v>
      </c>
      <c r="Q41" s="275">
        <f t="shared" si="2"/>
        <v>18280</v>
      </c>
      <c r="R41" s="275">
        <f t="shared" si="3"/>
        <v>18209</v>
      </c>
      <c r="S41" s="275">
        <f t="shared" si="4"/>
        <v>20190</v>
      </c>
      <c r="T41" s="275">
        <f t="shared" si="5"/>
        <v>200</v>
      </c>
      <c r="U41" s="273"/>
      <c r="V41" s="271">
        <f>IF(B41="d", 512, IF(#REF!="M",512,IF(#REF!="O",2048,IF(#REF!="A",1024, 1024))))</f>
        <v>512</v>
      </c>
      <c r="W41" s="271">
        <f>IF(B41="d", 128, IF(#REF!="A","",IF(#REF!="F",(V41/16)*6,IF(#REF!="S",V41/4))))</f>
        <v>128</v>
      </c>
      <c r="X41" s="271">
        <f t="shared" si="7"/>
        <v>128</v>
      </c>
      <c r="Y41" s="271">
        <f t="shared" si="14"/>
        <v>128</v>
      </c>
      <c r="Z41" s="271">
        <f t="shared" si="8"/>
        <v>128</v>
      </c>
      <c r="AA41" s="271" t="str">
        <f t="shared" si="15"/>
        <v>D-MAN-HOM-[DB구분코드]-M-2</v>
      </c>
      <c r="AB41" s="273" t="str">
        <f t="shared" si="16"/>
        <v>/data/servers/was/D-MAN-HOM/D-MAN-HOM-O-02/</v>
      </c>
      <c r="AC41" s="273" t="str">
        <f t="shared" si="17"/>
        <v>/data/servers/was/D-MAN-HOM/D-MAN-HOM-O-02//bin/start.sh</v>
      </c>
      <c r="AD41" s="273" t="str">
        <f t="shared" si="18"/>
        <v>/data/servers/was/D-MAN-HOM/D-MAN-HOM-O-02//bin/shutdown.sh</v>
      </c>
      <c r="AE41" s="273" t="str">
        <f t="shared" si="19"/>
        <v>/data/servers/was/D-MAN-HOM/D-MAN-HOM-O-02//bin/kill.sh</v>
      </c>
      <c r="AF41" s="273" t="str">
        <f t="shared" si="20"/>
        <v>/data/servers/was/D-MAN-HOM/D-MAN-HOM-O-02//configuration/standalone.xml</v>
      </c>
      <c r="AG41" s="273" t="str">
        <f t="shared" si="9"/>
        <v>/data/apps/was/D-MAN-HOM/D-MAN-HOM-O-02/</v>
      </c>
      <c r="AH41" s="273" t="str">
        <f t="shared" si="10"/>
        <v>/data/logs/was/D-MAN-HOM/D-MAN-HOM-O-02</v>
      </c>
      <c r="AI41" s="271" t="s">
        <v>2696</v>
      </c>
      <c r="AJ41" s="271" t="s">
        <v>2697</v>
      </c>
      <c r="AK41" s="271">
        <f t="shared" si="21"/>
        <v>7100</v>
      </c>
      <c r="AL41" s="273"/>
      <c r="AO41" s="15"/>
    </row>
    <row r="42" spans="1:41" s="276" customFormat="1" ht="16.5" customHeight="1">
      <c r="A42" s="229">
        <v>19</v>
      </c>
      <c r="B42" s="271" t="s">
        <v>2694</v>
      </c>
      <c r="C42" s="272" t="s">
        <v>2717</v>
      </c>
      <c r="D42" s="271" t="str">
        <f>VLOOKUP(C42,'[2]2. 업무구분'!A$4:B$48,2,0)</f>
        <v>MAN</v>
      </c>
      <c r="E42" s="271">
        <v>1</v>
      </c>
      <c r="F42" s="273" t="str">
        <f t="shared" si="11"/>
        <v xml:space="preserve"> 08 통합메인 개발계 #1</v>
      </c>
      <c r="G42" s="273" t="str">
        <f t="shared" si="12"/>
        <v>dmanap01</v>
      </c>
      <c r="H42" s="278" t="s">
        <v>2721</v>
      </c>
      <c r="I42" s="271" t="str">
        <f>VLOOKUP(H42,'[2]2. 업무구분'!D$4:E$55,2,0)</f>
        <v>MOB</v>
      </c>
      <c r="J42" s="271" t="str">
        <f>CONCATENATE(UPPER(IF(B42="d","D",B42)),"-",D42,"-",I42)</f>
        <v>D-MAN-MOB</v>
      </c>
      <c r="K42" s="271">
        <v>8080</v>
      </c>
      <c r="L42" s="271">
        <f t="shared" si="13"/>
        <v>10000</v>
      </c>
      <c r="M42" s="271" t="s">
        <v>2646</v>
      </c>
      <c r="N42" s="271">
        <v>0</v>
      </c>
      <c r="O42" s="271">
        <v>3</v>
      </c>
      <c r="P42" s="271" t="str">
        <f t="shared" si="1"/>
        <v>D-MAN-MOB-O-03</v>
      </c>
      <c r="Q42" s="275">
        <f t="shared" si="2"/>
        <v>18380</v>
      </c>
      <c r="R42" s="275">
        <f t="shared" si="3"/>
        <v>18309</v>
      </c>
      <c r="S42" s="275">
        <f t="shared" si="4"/>
        <v>20290</v>
      </c>
      <c r="T42" s="275">
        <f t="shared" si="5"/>
        <v>300</v>
      </c>
      <c r="U42" s="273"/>
      <c r="V42" s="271">
        <f>IF(B42="d", 512, IF(#REF!="M",512,IF(#REF!="O",2048,IF(#REF!="A",1024, 1024))))</f>
        <v>512</v>
      </c>
      <c r="W42" s="271">
        <f>IF(B42="d", 128, IF(#REF!="A","",IF(#REF!="F",(V42/16)*6,IF(#REF!="S",V42/4))))</f>
        <v>128</v>
      </c>
      <c r="X42" s="271">
        <f t="shared" si="7"/>
        <v>128</v>
      </c>
      <c r="Y42" s="271">
        <f t="shared" si="14"/>
        <v>128</v>
      </c>
      <c r="Z42" s="271">
        <f t="shared" si="8"/>
        <v>128</v>
      </c>
      <c r="AA42" s="271" t="str">
        <f t="shared" si="15"/>
        <v>D-MAN-MOB-[DB구분코드]-M-3</v>
      </c>
      <c r="AB42" s="273" t="str">
        <f t="shared" si="16"/>
        <v>/data/servers/was/D-MAN-MOB/D-MAN-MOB-O-03/</v>
      </c>
      <c r="AC42" s="273" t="str">
        <f t="shared" si="17"/>
        <v>/data/servers/was/D-MAN-MOB/D-MAN-MOB-O-03//bin/start.sh</v>
      </c>
      <c r="AD42" s="273" t="str">
        <f t="shared" si="18"/>
        <v>/data/servers/was/D-MAN-MOB/D-MAN-MOB-O-03//bin/shutdown.sh</v>
      </c>
      <c r="AE42" s="273" t="str">
        <f t="shared" si="19"/>
        <v>/data/servers/was/D-MAN-MOB/D-MAN-MOB-O-03//bin/kill.sh</v>
      </c>
      <c r="AF42" s="273" t="str">
        <f t="shared" si="20"/>
        <v>/data/servers/was/D-MAN-MOB/D-MAN-MOB-O-03//configuration/standalone.xml</v>
      </c>
      <c r="AG42" s="273" t="str">
        <f t="shared" si="9"/>
        <v>/data/apps/was/D-MAN-MOB/D-MAN-MOB-O-03/</v>
      </c>
      <c r="AH42" s="273" t="str">
        <f t="shared" si="10"/>
        <v>/data/logs/was/D-MAN-MOB/D-MAN-MOB-O-03</v>
      </c>
      <c r="AI42" s="271" t="s">
        <v>2696</v>
      </c>
      <c r="AJ42" s="271" t="s">
        <v>2697</v>
      </c>
      <c r="AK42" s="271">
        <f t="shared" si="21"/>
        <v>7100</v>
      </c>
      <c r="AL42" s="273"/>
      <c r="AO42" s="15"/>
    </row>
    <row r="43" spans="1:41" s="276" customFormat="1" ht="16.5" customHeight="1">
      <c r="A43" s="229">
        <v>20</v>
      </c>
      <c r="B43" s="271" t="s">
        <v>2694</v>
      </c>
      <c r="C43" s="272" t="s">
        <v>2717</v>
      </c>
      <c r="D43" s="271" t="str">
        <f>VLOOKUP(C43,'[2]2. 업무구분'!A$4:B$48,2,0)</f>
        <v>MAN</v>
      </c>
      <c r="E43" s="271">
        <v>1</v>
      </c>
      <c r="F43" s="273" t="str">
        <f t="shared" si="11"/>
        <v xml:space="preserve"> 08 통합메인 개발계 #1</v>
      </c>
      <c r="G43" s="273" t="str">
        <f t="shared" si="12"/>
        <v>dmanap01</v>
      </c>
      <c r="H43" s="278" t="s">
        <v>2722</v>
      </c>
      <c r="I43" s="271" t="str">
        <f>VLOOKUP(H43,'[2]2. 업무구분'!D$4:E$55,2,0)</f>
        <v>SPC</v>
      </c>
      <c r="J43" s="271" t="str">
        <f t="shared" ref="J43:J51" si="24">CONCATENATE(UPPER(IF(B43="d","D",B43)),"-",D43,"-",I43)</f>
        <v>D-MAN-SPC</v>
      </c>
      <c r="K43" s="271">
        <v>8080</v>
      </c>
      <c r="L43" s="271">
        <f t="shared" si="13"/>
        <v>10000</v>
      </c>
      <c r="M43" s="271" t="s">
        <v>2646</v>
      </c>
      <c r="N43" s="271">
        <v>0</v>
      </c>
      <c r="O43" s="271">
        <v>4</v>
      </c>
      <c r="P43" s="271" t="str">
        <f t="shared" si="1"/>
        <v>D-MAN-SPC-O-04</v>
      </c>
      <c r="Q43" s="275">
        <f t="shared" si="2"/>
        <v>18480</v>
      </c>
      <c r="R43" s="275">
        <f t="shared" si="3"/>
        <v>18409</v>
      </c>
      <c r="S43" s="275">
        <f t="shared" si="4"/>
        <v>20390</v>
      </c>
      <c r="T43" s="275">
        <f t="shared" si="5"/>
        <v>400</v>
      </c>
      <c r="U43" s="273"/>
      <c r="V43" s="271">
        <f>IF(B43="d", 512, IF(#REF!="M",512,IF(#REF!="O",2048,IF(#REF!="A",1024, 1024))))</f>
        <v>512</v>
      </c>
      <c r="W43" s="271">
        <f>IF(B43="d", 128, IF(#REF!="A","",IF(#REF!="F",(V43/16)*6,IF(#REF!="S",V43/4))))</f>
        <v>128</v>
      </c>
      <c r="X43" s="271">
        <f t="shared" si="7"/>
        <v>128</v>
      </c>
      <c r="Y43" s="271">
        <f t="shared" si="14"/>
        <v>128</v>
      </c>
      <c r="Z43" s="271">
        <f t="shared" si="8"/>
        <v>128</v>
      </c>
      <c r="AA43" s="271" t="str">
        <f t="shared" si="15"/>
        <v>D-MAN-SPC-[DB구분코드]-M-4</v>
      </c>
      <c r="AB43" s="273" t="str">
        <f t="shared" si="16"/>
        <v>/data/servers/was/D-MAN-SPC/D-MAN-SPC-O-04/</v>
      </c>
      <c r="AC43" s="273" t="str">
        <f t="shared" si="17"/>
        <v>/data/servers/was/D-MAN-SPC/D-MAN-SPC-O-04//bin/start.sh</v>
      </c>
      <c r="AD43" s="273" t="str">
        <f t="shared" si="18"/>
        <v>/data/servers/was/D-MAN-SPC/D-MAN-SPC-O-04//bin/shutdown.sh</v>
      </c>
      <c r="AE43" s="273" t="str">
        <f t="shared" si="19"/>
        <v>/data/servers/was/D-MAN-SPC/D-MAN-SPC-O-04//bin/kill.sh</v>
      </c>
      <c r="AF43" s="273" t="str">
        <f t="shared" si="20"/>
        <v>/data/servers/was/D-MAN-SPC/D-MAN-SPC-O-04//configuration/standalone.xml</v>
      </c>
      <c r="AG43" s="273" t="str">
        <f t="shared" si="9"/>
        <v>/data/apps/was/D-MAN-SPC/D-MAN-SPC-O-04/</v>
      </c>
      <c r="AH43" s="273" t="str">
        <f t="shared" si="10"/>
        <v>/data/logs/was/D-MAN-SPC/D-MAN-SPC-O-04</v>
      </c>
      <c r="AI43" s="271" t="s">
        <v>2696</v>
      </c>
      <c r="AJ43" s="271" t="s">
        <v>2697</v>
      </c>
      <c r="AK43" s="271">
        <f t="shared" si="21"/>
        <v>7100</v>
      </c>
      <c r="AL43" s="273"/>
      <c r="AO43" s="15"/>
    </row>
    <row r="44" spans="1:41" s="276" customFormat="1" ht="16.5" customHeight="1">
      <c r="A44" s="229">
        <v>21</v>
      </c>
      <c r="B44" s="271" t="s">
        <v>2694</v>
      </c>
      <c r="C44" s="272" t="s">
        <v>2717</v>
      </c>
      <c r="D44" s="271" t="str">
        <f>VLOOKUP(C44,'[2]2. 업무구분'!A$4:B$48,2,0)</f>
        <v>MAN</v>
      </c>
      <c r="E44" s="271">
        <v>1</v>
      </c>
      <c r="F44" s="273" t="str">
        <f t="shared" si="11"/>
        <v xml:space="preserve"> 08 통합메인 개발계 #1</v>
      </c>
      <c r="G44" s="273" t="str">
        <f t="shared" si="12"/>
        <v>dmanap01</v>
      </c>
      <c r="H44" s="278" t="s">
        <v>2723</v>
      </c>
      <c r="I44" s="271" t="str">
        <f>VLOOKUP(H44,'[2]2. 업무구분'!D$4:E$55,2,0)</f>
        <v>EID</v>
      </c>
      <c r="J44" s="271" t="str">
        <f t="shared" si="24"/>
        <v>D-MAN-EID</v>
      </c>
      <c r="K44" s="271">
        <v>8080</v>
      </c>
      <c r="L44" s="271">
        <f t="shared" si="13"/>
        <v>10000</v>
      </c>
      <c r="M44" s="271" t="s">
        <v>2646</v>
      </c>
      <c r="N44" s="271">
        <v>0</v>
      </c>
      <c r="O44" s="271">
        <v>5</v>
      </c>
      <c r="P44" s="271" t="str">
        <f t="shared" si="1"/>
        <v>D-MAN-EID-O-05</v>
      </c>
      <c r="Q44" s="275">
        <f t="shared" si="2"/>
        <v>18580</v>
      </c>
      <c r="R44" s="275">
        <f t="shared" si="3"/>
        <v>18509</v>
      </c>
      <c r="S44" s="275">
        <f t="shared" si="4"/>
        <v>20490</v>
      </c>
      <c r="T44" s="275">
        <f t="shared" si="5"/>
        <v>500</v>
      </c>
      <c r="U44" s="273"/>
      <c r="V44" s="271">
        <f>IF(B44="d", 512, IF(M27="M",512,IF(M27="O",2048,IF(M27="A",1024, 1024))))</f>
        <v>512</v>
      </c>
      <c r="W44" s="271">
        <f>IF(B44="d", 128, IF(#REF!="A","",IF(#REF!="F",(V44/16)*6,IF(#REF!="S",V44/4))))</f>
        <v>128</v>
      </c>
      <c r="X44" s="271">
        <f t="shared" si="7"/>
        <v>128</v>
      </c>
      <c r="Y44" s="271">
        <f t="shared" si="14"/>
        <v>128</v>
      </c>
      <c r="Z44" s="271">
        <f t="shared" si="8"/>
        <v>128</v>
      </c>
      <c r="AA44" s="271" t="str">
        <f t="shared" si="15"/>
        <v>D-MAN-EID-[DB구분코드]-M-5</v>
      </c>
      <c r="AB44" s="273" t="str">
        <f t="shared" si="16"/>
        <v>/data/servers/was/D-MAN-EID/D-MAN-EID-O-05/</v>
      </c>
      <c r="AC44" s="273" t="str">
        <f t="shared" si="17"/>
        <v>/data/servers/was/D-MAN-EID/D-MAN-EID-O-05//bin/start.sh</v>
      </c>
      <c r="AD44" s="273" t="str">
        <f t="shared" si="18"/>
        <v>/data/servers/was/D-MAN-EID/D-MAN-EID-O-05//bin/shutdown.sh</v>
      </c>
      <c r="AE44" s="273" t="str">
        <f t="shared" si="19"/>
        <v>/data/servers/was/D-MAN-EID/D-MAN-EID-O-05//bin/kill.sh</v>
      </c>
      <c r="AF44" s="273" t="str">
        <f t="shared" si="20"/>
        <v>/data/servers/was/D-MAN-EID/D-MAN-EID-O-05//configuration/standalone.xml</v>
      </c>
      <c r="AG44" s="273" t="str">
        <f t="shared" si="9"/>
        <v>/data/apps/was/D-MAN-EID/D-MAN-EID-O-05/</v>
      </c>
      <c r="AH44" s="273" t="str">
        <f t="shared" si="10"/>
        <v>/data/logs/was/D-MAN-EID/D-MAN-EID-O-05</v>
      </c>
      <c r="AI44" s="271" t="s">
        <v>2696</v>
      </c>
      <c r="AJ44" s="271" t="s">
        <v>2697</v>
      </c>
      <c r="AK44" s="271">
        <f t="shared" si="21"/>
        <v>7100</v>
      </c>
      <c r="AL44" s="273"/>
      <c r="AO44" s="15"/>
    </row>
    <row r="45" spans="1:41" s="276" customFormat="1" ht="16.5" customHeight="1">
      <c r="A45" s="229">
        <v>22</v>
      </c>
      <c r="B45" s="271" t="s">
        <v>2694</v>
      </c>
      <c r="C45" s="272" t="s">
        <v>2717</v>
      </c>
      <c r="D45" s="271" t="str">
        <f>VLOOKUP(C45,'[2]2. 업무구분'!A$4:B$48,2,0)</f>
        <v>MAN</v>
      </c>
      <c r="E45" s="271">
        <v>1</v>
      </c>
      <c r="F45" s="273" t="str">
        <f t="shared" si="11"/>
        <v xml:space="preserve"> 08 통합메인 개발계 #1</v>
      </c>
      <c r="G45" s="273" t="str">
        <f t="shared" si="12"/>
        <v>dmanap01</v>
      </c>
      <c r="H45" s="278" t="s">
        <v>2724</v>
      </c>
      <c r="I45" s="271" t="str">
        <f>VLOOKUP(H45,'[2]2. 업무구분'!D$4:E$55,2,0)</f>
        <v>ETC</v>
      </c>
      <c r="J45" s="271" t="str">
        <f t="shared" si="24"/>
        <v>D-MAN-ETC</v>
      </c>
      <c r="K45" s="271">
        <v>8080</v>
      </c>
      <c r="L45" s="271">
        <f t="shared" si="13"/>
        <v>10000</v>
      </c>
      <c r="M45" s="271" t="s">
        <v>2646</v>
      </c>
      <c r="N45" s="271">
        <v>0</v>
      </c>
      <c r="O45" s="271">
        <v>6</v>
      </c>
      <c r="P45" s="271" t="str">
        <f t="shared" si="1"/>
        <v>D-MAN-ETC-O-06</v>
      </c>
      <c r="Q45" s="275">
        <f t="shared" si="2"/>
        <v>18680</v>
      </c>
      <c r="R45" s="275">
        <f t="shared" si="3"/>
        <v>18609</v>
      </c>
      <c r="S45" s="275">
        <f t="shared" si="4"/>
        <v>20590</v>
      </c>
      <c r="T45" s="275">
        <f t="shared" si="5"/>
        <v>600</v>
      </c>
      <c r="U45" s="273"/>
      <c r="V45" s="271">
        <f>IF(B45="d", 512, IF(M28="M",512,IF(M28="O",2048,IF(M28="A",1024, 1024))))</f>
        <v>512</v>
      </c>
      <c r="W45" s="271">
        <f>IF(B45="d", 128, IF(#REF!="A","",IF(#REF!="F",(V45/16)*6,IF(#REF!="S",V45/4))))</f>
        <v>128</v>
      </c>
      <c r="X45" s="271">
        <f t="shared" si="7"/>
        <v>128</v>
      </c>
      <c r="Y45" s="271">
        <f t="shared" si="14"/>
        <v>128</v>
      </c>
      <c r="Z45" s="271">
        <f t="shared" si="8"/>
        <v>128</v>
      </c>
      <c r="AA45" s="271" t="str">
        <f t="shared" si="15"/>
        <v>D-MAN-ETC-[DB구분코드]-M-6</v>
      </c>
      <c r="AB45" s="273" t="str">
        <f t="shared" si="16"/>
        <v>/data/servers/was/D-MAN-ETC/D-MAN-ETC-O-06/</v>
      </c>
      <c r="AC45" s="273" t="str">
        <f t="shared" si="17"/>
        <v>/data/servers/was/D-MAN-ETC/D-MAN-ETC-O-06//bin/start.sh</v>
      </c>
      <c r="AD45" s="273" t="str">
        <f t="shared" si="18"/>
        <v>/data/servers/was/D-MAN-ETC/D-MAN-ETC-O-06//bin/shutdown.sh</v>
      </c>
      <c r="AE45" s="273" t="str">
        <f t="shared" si="19"/>
        <v>/data/servers/was/D-MAN-ETC/D-MAN-ETC-O-06//bin/kill.sh</v>
      </c>
      <c r="AF45" s="273" t="str">
        <f t="shared" si="20"/>
        <v>/data/servers/was/D-MAN-ETC/D-MAN-ETC-O-06//configuration/standalone.xml</v>
      </c>
      <c r="AG45" s="273" t="str">
        <f t="shared" si="9"/>
        <v>/data/apps/was/D-MAN-ETC/D-MAN-ETC-O-06/</v>
      </c>
      <c r="AH45" s="273" t="str">
        <f t="shared" si="10"/>
        <v>/data/logs/was/D-MAN-ETC/D-MAN-ETC-O-06</v>
      </c>
      <c r="AI45" s="271" t="s">
        <v>2696</v>
      </c>
      <c r="AJ45" s="271" t="s">
        <v>2697</v>
      </c>
      <c r="AK45" s="271">
        <f t="shared" si="21"/>
        <v>7100</v>
      </c>
      <c r="AL45" s="273"/>
      <c r="AO45" s="15"/>
    </row>
    <row r="46" spans="1:41" s="276" customFormat="1" ht="16.5" customHeight="1">
      <c r="A46" s="229">
        <v>23</v>
      </c>
      <c r="B46" s="271" t="s">
        <v>2694</v>
      </c>
      <c r="C46" s="272" t="s">
        <v>2717</v>
      </c>
      <c r="D46" s="271" t="str">
        <f>VLOOKUP(C46,'[2]2. 업무구분'!A$4:B$48,2,0)</f>
        <v>MAN</v>
      </c>
      <c r="E46" s="271">
        <v>1</v>
      </c>
      <c r="F46" s="273" t="str">
        <f t="shared" si="11"/>
        <v xml:space="preserve"> 08 통합메인 개발계 #1</v>
      </c>
      <c r="G46" s="273" t="str">
        <f t="shared" si="12"/>
        <v>dmanap01</v>
      </c>
      <c r="H46" s="278" t="s">
        <v>2725</v>
      </c>
      <c r="I46" s="271" t="str">
        <f>VLOOKUP(H46,'[2]2. 업무구분'!D$4:E$55,2,0)</f>
        <v>PRV</v>
      </c>
      <c r="J46" s="271" t="str">
        <f t="shared" si="24"/>
        <v>D-MAN-PRV</v>
      </c>
      <c r="K46" s="271">
        <v>8080</v>
      </c>
      <c r="L46" s="271">
        <f t="shared" si="13"/>
        <v>20000</v>
      </c>
      <c r="M46" s="271" t="s">
        <v>2648</v>
      </c>
      <c r="N46" s="271">
        <v>0</v>
      </c>
      <c r="O46" s="271">
        <v>2</v>
      </c>
      <c r="P46" s="271" t="str">
        <f t="shared" si="1"/>
        <v>D-MAN-PRV-M-02</v>
      </c>
      <c r="Q46" s="275">
        <f t="shared" si="2"/>
        <v>28280</v>
      </c>
      <c r="R46" s="275">
        <f t="shared" si="3"/>
        <v>28209</v>
      </c>
      <c r="S46" s="275">
        <f t="shared" si="4"/>
        <v>30190</v>
      </c>
      <c r="T46" s="275">
        <f t="shared" si="5"/>
        <v>200</v>
      </c>
      <c r="U46" s="273"/>
      <c r="V46" s="271">
        <f>IF(B46="d", 512, IF(#REF!="M",512,IF(#REF!="O",2048,IF(#REF!="A",1024, 1024))))</f>
        <v>512</v>
      </c>
      <c r="W46" s="271">
        <f>IF(B46="d", 128, IF(#REF!="A","",IF(#REF!="F",(V46/16)*6,IF(#REF!="S",V46/4))))</f>
        <v>128</v>
      </c>
      <c r="X46" s="271">
        <f t="shared" si="7"/>
        <v>128</v>
      </c>
      <c r="Y46" s="271">
        <f t="shared" si="14"/>
        <v>128</v>
      </c>
      <c r="Z46" s="271">
        <f t="shared" si="8"/>
        <v>128</v>
      </c>
      <c r="AA46" s="271" t="str">
        <f t="shared" si="15"/>
        <v>D-MAN-PRV-[DB구분코드]-M-2</v>
      </c>
      <c r="AB46" s="273" t="str">
        <f t="shared" si="16"/>
        <v>/data/servers/was/D-MAN-PRV/D-MAN-PRV-M-02/</v>
      </c>
      <c r="AC46" s="273" t="str">
        <f t="shared" si="17"/>
        <v>/data/servers/was/D-MAN-PRV/D-MAN-PRV-M-02//bin/start.sh</v>
      </c>
      <c r="AD46" s="273" t="str">
        <f t="shared" si="18"/>
        <v>/data/servers/was/D-MAN-PRV/D-MAN-PRV-M-02//bin/shutdown.sh</v>
      </c>
      <c r="AE46" s="273" t="str">
        <f t="shared" si="19"/>
        <v>/data/servers/was/D-MAN-PRV/D-MAN-PRV-M-02//bin/kill.sh</v>
      </c>
      <c r="AF46" s="273" t="str">
        <f t="shared" si="20"/>
        <v>/data/servers/was/D-MAN-PRV/D-MAN-PRV-M-02//configuration/standalone.xml</v>
      </c>
      <c r="AG46" s="273" t="str">
        <f t="shared" si="9"/>
        <v>/data/apps/was/D-MAN-PRV/D-MAN-PRV-M-02/</v>
      </c>
      <c r="AH46" s="273" t="str">
        <f t="shared" si="10"/>
        <v>/data/logs/was/D-MAN-PRV/D-MAN-PRV-M-02</v>
      </c>
      <c r="AI46" s="271" t="s">
        <v>2696</v>
      </c>
      <c r="AJ46" s="271" t="s">
        <v>2697</v>
      </c>
      <c r="AK46" s="271">
        <f t="shared" si="21"/>
        <v>7100</v>
      </c>
      <c r="AL46" s="273"/>
      <c r="AO46" s="15"/>
    </row>
    <row r="47" spans="1:41" s="276" customFormat="1" ht="16.5" customHeight="1">
      <c r="A47" s="229">
        <v>24</v>
      </c>
      <c r="B47" s="271" t="s">
        <v>2694</v>
      </c>
      <c r="C47" s="272" t="s">
        <v>2717</v>
      </c>
      <c r="D47" s="271" t="str">
        <f>VLOOKUP(C47,'[2]2. 업무구분'!A$4:B$48,2,0)</f>
        <v>MAN</v>
      </c>
      <c r="E47" s="271">
        <v>1</v>
      </c>
      <c r="F47" s="273" t="str">
        <f t="shared" si="11"/>
        <v xml:space="preserve"> 08 통합메인 개발계 #1</v>
      </c>
      <c r="G47" s="273" t="str">
        <f t="shared" si="12"/>
        <v>dmanap01</v>
      </c>
      <c r="H47" s="278" t="s">
        <v>2726</v>
      </c>
      <c r="I47" s="271" t="str">
        <f>VLOOKUP(H47,'[2]2. 업무구분'!D$4:E$55,2,0)</f>
        <v>COT</v>
      </c>
      <c r="J47" s="271" t="str">
        <f t="shared" si="24"/>
        <v>D-MAN-COT</v>
      </c>
      <c r="K47" s="271">
        <v>8080</v>
      </c>
      <c r="L47" s="271">
        <f t="shared" si="13"/>
        <v>20000</v>
      </c>
      <c r="M47" s="271" t="s">
        <v>2648</v>
      </c>
      <c r="N47" s="271">
        <v>0</v>
      </c>
      <c r="O47" s="271">
        <v>3</v>
      </c>
      <c r="P47" s="271" t="str">
        <f t="shared" si="1"/>
        <v>D-MAN-COT-M-03</v>
      </c>
      <c r="Q47" s="275">
        <f t="shared" si="2"/>
        <v>28380</v>
      </c>
      <c r="R47" s="275">
        <f t="shared" si="3"/>
        <v>28309</v>
      </c>
      <c r="S47" s="275">
        <f t="shared" si="4"/>
        <v>30290</v>
      </c>
      <c r="T47" s="275">
        <f t="shared" si="5"/>
        <v>300</v>
      </c>
      <c r="U47" s="273"/>
      <c r="V47" s="271">
        <f>IF(B47="d", 512, IF(M31="M",512,IF(M31="O",2048,IF(M31="A",1024, 1024))))</f>
        <v>512</v>
      </c>
      <c r="W47" s="271">
        <f>IF(B47="d", 128, IF(#REF!="A","",IF(#REF!="F",(V47/16)*6,IF(#REF!="S",V47/4))))</f>
        <v>128</v>
      </c>
      <c r="X47" s="271">
        <f t="shared" si="7"/>
        <v>128</v>
      </c>
      <c r="Y47" s="271">
        <f t="shared" si="14"/>
        <v>128</v>
      </c>
      <c r="Z47" s="271">
        <f t="shared" si="8"/>
        <v>128</v>
      </c>
      <c r="AA47" s="271" t="str">
        <f t="shared" si="15"/>
        <v>D-MAN-COT-[DB구분코드]-M-3</v>
      </c>
      <c r="AB47" s="273" t="str">
        <f t="shared" si="16"/>
        <v>/data/servers/was/D-MAN-COT/D-MAN-COT-M-03/</v>
      </c>
      <c r="AC47" s="273" t="str">
        <f t="shared" si="17"/>
        <v>/data/servers/was/D-MAN-COT/D-MAN-COT-M-03//bin/start.sh</v>
      </c>
      <c r="AD47" s="273" t="str">
        <f t="shared" si="18"/>
        <v>/data/servers/was/D-MAN-COT/D-MAN-COT-M-03//bin/shutdown.sh</v>
      </c>
      <c r="AE47" s="273" t="str">
        <f t="shared" si="19"/>
        <v>/data/servers/was/D-MAN-COT/D-MAN-COT-M-03//bin/kill.sh</v>
      </c>
      <c r="AF47" s="273" t="str">
        <f t="shared" si="20"/>
        <v>/data/servers/was/D-MAN-COT/D-MAN-COT-M-03//configuration/standalone.xml</v>
      </c>
      <c r="AG47" s="273" t="str">
        <f t="shared" si="9"/>
        <v>/data/apps/was/D-MAN-COT/D-MAN-COT-M-03/</v>
      </c>
      <c r="AH47" s="273" t="str">
        <f t="shared" si="10"/>
        <v>/data/logs/was/D-MAN-COT/D-MAN-COT-M-03</v>
      </c>
      <c r="AI47" s="271" t="s">
        <v>2696</v>
      </c>
      <c r="AJ47" s="271" t="s">
        <v>2697</v>
      </c>
      <c r="AK47" s="271">
        <f t="shared" si="21"/>
        <v>7100</v>
      </c>
      <c r="AL47" s="273"/>
      <c r="AO47" s="15"/>
    </row>
    <row r="48" spans="1:41" s="276" customFormat="1" ht="16.5" customHeight="1">
      <c r="A48" s="229">
        <v>25</v>
      </c>
      <c r="B48" s="271" t="s">
        <v>2694</v>
      </c>
      <c r="C48" s="272" t="s">
        <v>2717</v>
      </c>
      <c r="D48" s="271" t="str">
        <f>VLOOKUP(C48,'[2]2. 업무구분'!A$4:B$48,2,0)</f>
        <v>MAN</v>
      </c>
      <c r="E48" s="271">
        <v>1</v>
      </c>
      <c r="F48" s="273" t="str">
        <f t="shared" si="11"/>
        <v xml:space="preserve"> 08 통합메인 개발계 #1</v>
      </c>
      <c r="G48" s="273" t="str">
        <f t="shared" si="12"/>
        <v>dmanap01</v>
      </c>
      <c r="H48" s="274" t="s">
        <v>2727</v>
      </c>
      <c r="I48" s="271" t="str">
        <f>VLOOKUP(H48,'[2]2. 업무구분'!D$4:E$55,2,0)</f>
        <v>BHB</v>
      </c>
      <c r="J48" s="271" t="str">
        <f t="shared" si="24"/>
        <v>D-MAN-BHB</v>
      </c>
      <c r="K48" s="271">
        <v>8080</v>
      </c>
      <c r="L48" s="271">
        <f t="shared" si="13"/>
        <v>20000</v>
      </c>
      <c r="M48" s="271" t="s">
        <v>2648</v>
      </c>
      <c r="N48" s="271">
        <v>0</v>
      </c>
      <c r="O48" s="271">
        <v>4</v>
      </c>
      <c r="P48" s="271" t="str">
        <f t="shared" si="1"/>
        <v>D-MAN-BHB-M-04</v>
      </c>
      <c r="Q48" s="275">
        <f t="shared" si="2"/>
        <v>28480</v>
      </c>
      <c r="R48" s="275">
        <f t="shared" si="3"/>
        <v>28409</v>
      </c>
      <c r="S48" s="275">
        <f t="shared" si="4"/>
        <v>30390</v>
      </c>
      <c r="T48" s="275">
        <f t="shared" si="5"/>
        <v>400</v>
      </c>
      <c r="U48" s="273"/>
      <c r="V48" s="271">
        <f>IF(B48="d", 512, IF(M32="M",512,IF(M32="O",2048,IF(M32="A",1024, 1024))))</f>
        <v>512</v>
      </c>
      <c r="W48" s="271">
        <f>IF(B48="d", 128, IF(#REF!="A","",IF(#REF!="F",(V48/16)*6,IF(#REF!="S",V48/4))))</f>
        <v>128</v>
      </c>
      <c r="X48" s="271">
        <f t="shared" si="7"/>
        <v>128</v>
      </c>
      <c r="Y48" s="271">
        <f t="shared" si="14"/>
        <v>128</v>
      </c>
      <c r="Z48" s="271">
        <f t="shared" si="8"/>
        <v>128</v>
      </c>
      <c r="AA48" s="271" t="str">
        <f t="shared" si="15"/>
        <v>D-MAN-BHB-[DB구분코드]-M-4</v>
      </c>
      <c r="AB48" s="273" t="str">
        <f t="shared" si="16"/>
        <v>/data/servers/was/D-MAN-BHB/D-MAN-BHB-M-04/</v>
      </c>
      <c r="AC48" s="273" t="str">
        <f t="shared" si="17"/>
        <v>/data/servers/was/D-MAN-BHB/D-MAN-BHB-M-04//bin/start.sh</v>
      </c>
      <c r="AD48" s="273" t="str">
        <f t="shared" si="18"/>
        <v>/data/servers/was/D-MAN-BHB/D-MAN-BHB-M-04//bin/shutdown.sh</v>
      </c>
      <c r="AE48" s="273" t="str">
        <f t="shared" si="19"/>
        <v>/data/servers/was/D-MAN-BHB/D-MAN-BHB-M-04//bin/kill.sh</v>
      </c>
      <c r="AF48" s="273" t="str">
        <f t="shared" si="20"/>
        <v>/data/servers/was/D-MAN-BHB/D-MAN-BHB-M-04//configuration/standalone.xml</v>
      </c>
      <c r="AG48" s="273" t="str">
        <f t="shared" si="9"/>
        <v>/data/apps/was/D-MAN-BHB/D-MAN-BHB-M-04/</v>
      </c>
      <c r="AH48" s="273" t="str">
        <f t="shared" si="10"/>
        <v>/data/logs/was/D-MAN-BHB/D-MAN-BHB-M-04</v>
      </c>
      <c r="AI48" s="271" t="s">
        <v>2696</v>
      </c>
      <c r="AJ48" s="271" t="s">
        <v>2697</v>
      </c>
      <c r="AK48" s="271">
        <f t="shared" si="21"/>
        <v>7100</v>
      </c>
      <c r="AL48" s="273"/>
      <c r="AO48" s="15"/>
    </row>
    <row r="49" spans="1:41" s="235" customFormat="1" ht="16.5" customHeight="1">
      <c r="A49" s="229">
        <v>26</v>
      </c>
      <c r="B49" s="229" t="s">
        <v>2694</v>
      </c>
      <c r="C49" s="236" t="s">
        <v>2728</v>
      </c>
      <c r="D49" s="229" t="str">
        <f>VLOOKUP(C49,'[2]2. 업무구분'!A$4:B$48,2,0)</f>
        <v>HSC</v>
      </c>
      <c r="E49" s="229">
        <v>1</v>
      </c>
      <c r="F49" s="231" t="str">
        <f t="shared" si="11"/>
        <v xml:space="preserve"> 03 고교강의 개발계 #1</v>
      </c>
      <c r="G49" s="231" t="str">
        <f t="shared" si="12"/>
        <v>dhscap01</v>
      </c>
      <c r="H49" s="232" t="s">
        <v>2729</v>
      </c>
      <c r="I49" s="229" t="str">
        <f>VLOOKUP(H49,'[2]2. 업무구분'!D$4:E$55,2,0)</f>
        <v>HSP</v>
      </c>
      <c r="J49" s="229" t="str">
        <f t="shared" si="24"/>
        <v>D-HSC-HSP</v>
      </c>
      <c r="K49" s="229">
        <v>8080</v>
      </c>
      <c r="L49" s="229">
        <f t="shared" si="13"/>
        <v>10000</v>
      </c>
      <c r="M49" s="229" t="s">
        <v>2646</v>
      </c>
      <c r="N49" s="229">
        <v>0</v>
      </c>
      <c r="O49" s="59">
        <v>1</v>
      </c>
      <c r="P49" s="59" t="str">
        <f t="shared" si="1"/>
        <v>D-HSC-HSP-O-01</v>
      </c>
      <c r="Q49" s="233">
        <f t="shared" si="2"/>
        <v>18180</v>
      </c>
      <c r="R49" s="234">
        <f t="shared" si="3"/>
        <v>18109</v>
      </c>
      <c r="S49" s="234">
        <f t="shared" si="4"/>
        <v>20090</v>
      </c>
      <c r="T49" s="234">
        <f t="shared" si="5"/>
        <v>100</v>
      </c>
      <c r="U49" s="123"/>
      <c r="V49" s="59">
        <f>IF(B49="d", 512, IF(M32="M",512,IF(M32="O",2048,IF(M32="A",1024, 1024))))</f>
        <v>512</v>
      </c>
      <c r="W49" s="59">
        <f>IF(B49="d", 128, IF(#REF!="A","",IF(#REF!="F",(V49/16)*6,IF(#REF!="S",V49/4))))</f>
        <v>128</v>
      </c>
      <c r="X49" s="59">
        <f t="shared" si="7"/>
        <v>128</v>
      </c>
      <c r="Y49" s="59">
        <f t="shared" si="14"/>
        <v>128</v>
      </c>
      <c r="Z49" s="59">
        <f t="shared" si="8"/>
        <v>128</v>
      </c>
      <c r="AA49" s="59" t="str">
        <f t="shared" si="15"/>
        <v>D-HSC-HSP-[DB구분코드]-M-1</v>
      </c>
      <c r="AB49" s="123" t="str">
        <f t="shared" si="16"/>
        <v>/data/servers/was/D-HSC-HSP/D-HSC-HSP-O-01/</v>
      </c>
      <c r="AC49" s="123" t="str">
        <f t="shared" si="17"/>
        <v>/data/servers/was/D-HSC-HSP/D-HSC-HSP-O-01//bin/start.sh</v>
      </c>
      <c r="AD49" s="123" t="str">
        <f t="shared" si="18"/>
        <v>/data/servers/was/D-HSC-HSP/D-HSC-HSP-O-01//bin/shutdown.sh</v>
      </c>
      <c r="AE49" s="123" t="str">
        <f t="shared" si="19"/>
        <v>/data/servers/was/D-HSC-HSP/D-HSC-HSP-O-01//bin/kill.sh</v>
      </c>
      <c r="AF49" s="123" t="str">
        <f t="shared" si="20"/>
        <v>/data/servers/was/D-HSC-HSP/D-HSC-HSP-O-01//configuration/standalone.xml</v>
      </c>
      <c r="AG49" s="123" t="str">
        <f t="shared" si="9"/>
        <v>/data/apps/was/D-HSC-HSP/D-HSC-HSP-O-01/</v>
      </c>
      <c r="AH49" s="123" t="str">
        <f t="shared" si="10"/>
        <v>/data/logs/was/D-HSC-HSP/D-HSC-HSP-O-01</v>
      </c>
      <c r="AI49" s="59" t="s">
        <v>2696</v>
      </c>
      <c r="AJ49" s="59" t="s">
        <v>2697</v>
      </c>
      <c r="AK49" s="59" t="str">
        <f t="shared" si="21"/>
        <v>6300</v>
      </c>
      <c r="AL49" s="123"/>
      <c r="AO49"/>
    </row>
    <row r="50" spans="1:41" s="235" customFormat="1" ht="16.5" customHeight="1">
      <c r="A50" s="229">
        <v>27</v>
      </c>
      <c r="B50" s="229" t="s">
        <v>2694</v>
      </c>
      <c r="C50" s="236" t="s">
        <v>2728</v>
      </c>
      <c r="D50" s="229" t="str">
        <f>VLOOKUP(C50,'[2]2. 업무구분'!A$4:B$48,2,0)</f>
        <v>HSC</v>
      </c>
      <c r="E50" s="229">
        <v>1</v>
      </c>
      <c r="F50" s="231" t="str">
        <f t="shared" si="11"/>
        <v xml:space="preserve"> 03 고교강의 개발계 #1</v>
      </c>
      <c r="G50" s="231" t="str">
        <f t="shared" si="12"/>
        <v>dhscap01</v>
      </c>
      <c r="H50" s="232" t="s">
        <v>2730</v>
      </c>
      <c r="I50" s="229" t="str">
        <f>VLOOKUP(H50,'[2]2. 업무구분'!D$4:E$55,2,0)</f>
        <v>HAP</v>
      </c>
      <c r="J50" s="229" t="str">
        <f t="shared" si="24"/>
        <v>D-HSC-HAP</v>
      </c>
      <c r="K50" s="229">
        <v>8080</v>
      </c>
      <c r="L50" s="229">
        <f t="shared" si="13"/>
        <v>10000</v>
      </c>
      <c r="M50" s="229" t="s">
        <v>2646</v>
      </c>
      <c r="N50" s="229">
        <v>0</v>
      </c>
      <c r="O50" s="59">
        <v>2</v>
      </c>
      <c r="P50" s="59" t="str">
        <f t="shared" si="1"/>
        <v>D-HSC-HAP-O-02</v>
      </c>
      <c r="Q50" s="233">
        <f t="shared" si="2"/>
        <v>18280</v>
      </c>
      <c r="R50" s="234">
        <f t="shared" si="3"/>
        <v>18209</v>
      </c>
      <c r="S50" s="234">
        <f t="shared" si="4"/>
        <v>20190</v>
      </c>
      <c r="T50" s="234">
        <f t="shared" si="5"/>
        <v>200</v>
      </c>
      <c r="U50" s="123"/>
      <c r="V50" s="59">
        <f>IF(B50="d", 512, IF(M33="M",512,IF(M33="O",2048,IF(M33="A",1024, 1024))))</f>
        <v>512</v>
      </c>
      <c r="W50" s="59">
        <f>IF(B50="d", 128, IF(#REF!="A","",IF(#REF!="F",(V50/16)*6,IF(#REF!="S",V50/4))))</f>
        <v>128</v>
      </c>
      <c r="X50" s="59">
        <f t="shared" si="7"/>
        <v>128</v>
      </c>
      <c r="Y50" s="59">
        <f t="shared" si="14"/>
        <v>128</v>
      </c>
      <c r="Z50" s="59">
        <f t="shared" si="8"/>
        <v>128</v>
      </c>
      <c r="AA50" s="59" t="str">
        <f t="shared" si="15"/>
        <v>D-HSC-HAP-[DB구분코드]-M-2</v>
      </c>
      <c r="AB50" s="123" t="str">
        <f t="shared" si="16"/>
        <v>/data/servers/was/D-HSC-HAP/D-HSC-HAP-O-02/</v>
      </c>
      <c r="AC50" s="123" t="str">
        <f t="shared" si="17"/>
        <v>/data/servers/was/D-HSC-HAP/D-HSC-HAP-O-02//bin/start.sh</v>
      </c>
      <c r="AD50" s="123" t="str">
        <f t="shared" si="18"/>
        <v>/data/servers/was/D-HSC-HAP/D-HSC-HAP-O-02//bin/shutdown.sh</v>
      </c>
      <c r="AE50" s="123" t="str">
        <f t="shared" si="19"/>
        <v>/data/servers/was/D-HSC-HAP/D-HSC-HAP-O-02//bin/kill.sh</v>
      </c>
      <c r="AF50" s="123" t="str">
        <f t="shared" si="20"/>
        <v>/data/servers/was/D-HSC-HAP/D-HSC-HAP-O-02//configuration/standalone.xml</v>
      </c>
      <c r="AG50" s="123" t="str">
        <f t="shared" si="9"/>
        <v>/data/apps/was/D-HSC-HAP/D-HSC-HAP-O-02/</v>
      </c>
      <c r="AH50" s="123" t="str">
        <f t="shared" si="10"/>
        <v>/data/logs/was/D-HSC-HAP/D-HSC-HAP-O-02</v>
      </c>
      <c r="AI50" s="59" t="s">
        <v>2696</v>
      </c>
      <c r="AJ50" s="59" t="s">
        <v>2697</v>
      </c>
      <c r="AK50" s="59" t="str">
        <f t="shared" si="21"/>
        <v>6300</v>
      </c>
      <c r="AL50" s="123"/>
      <c r="AO50"/>
    </row>
    <row r="51" spans="1:41" s="235" customFormat="1" ht="16.5" customHeight="1">
      <c r="A51" s="229">
        <v>28</v>
      </c>
      <c r="B51" s="229" t="s">
        <v>2694</v>
      </c>
      <c r="C51" s="236" t="s">
        <v>2728</v>
      </c>
      <c r="D51" s="229" t="str">
        <f>VLOOKUP(C51,'[2]2. 업무구분'!A$4:B$48,2,0)</f>
        <v>HSC</v>
      </c>
      <c r="E51" s="229">
        <v>1</v>
      </c>
      <c r="F51" s="231" t="str">
        <f t="shared" si="11"/>
        <v xml:space="preserve"> 03 고교강의 개발계 #1</v>
      </c>
      <c r="G51" s="231" t="str">
        <f t="shared" si="12"/>
        <v>dhscap01</v>
      </c>
      <c r="H51" s="232" t="s">
        <v>2731</v>
      </c>
      <c r="I51" s="229" t="str">
        <f>VLOOKUP(H51,'[2]2. 업무구분'!D$4:E$55,2,0)</f>
        <v>DYN</v>
      </c>
      <c r="J51" s="229" t="str">
        <f t="shared" si="24"/>
        <v>D-HSC-DYN</v>
      </c>
      <c r="K51" s="229">
        <v>8080</v>
      </c>
      <c r="L51" s="229">
        <f t="shared" si="13"/>
        <v>10000</v>
      </c>
      <c r="M51" s="229" t="s">
        <v>2646</v>
      </c>
      <c r="N51" s="229">
        <v>0</v>
      </c>
      <c r="O51" s="59">
        <v>3</v>
      </c>
      <c r="P51" s="59" t="str">
        <f t="shared" si="1"/>
        <v>D-HSC-DYN-O-03</v>
      </c>
      <c r="Q51" s="233">
        <f t="shared" si="2"/>
        <v>18380</v>
      </c>
      <c r="R51" s="234">
        <f t="shared" si="3"/>
        <v>18309</v>
      </c>
      <c r="S51" s="234">
        <f t="shared" si="4"/>
        <v>20290</v>
      </c>
      <c r="T51" s="234">
        <f t="shared" si="5"/>
        <v>300</v>
      </c>
      <c r="U51" s="123"/>
      <c r="V51" s="59">
        <f>IF(B51="d", 512, IF(#REF!="M",512,IF(#REF!="O",2048,IF(#REF!="A",1024, 1024))))</f>
        <v>512</v>
      </c>
      <c r="W51" s="59">
        <f>IF(B51="d", 128, IF(#REF!="A","",IF(#REF!="F",(V51/16)*6,IF(#REF!="S",V51/4))))</f>
        <v>128</v>
      </c>
      <c r="X51" s="59">
        <f t="shared" si="7"/>
        <v>128</v>
      </c>
      <c r="Y51" s="59">
        <f t="shared" si="14"/>
        <v>128</v>
      </c>
      <c r="Z51" s="59">
        <f t="shared" si="8"/>
        <v>128</v>
      </c>
      <c r="AA51" s="59" t="str">
        <f t="shared" si="15"/>
        <v>D-HSC-DYN-[DB구분코드]-M-3</v>
      </c>
      <c r="AB51" s="123" t="str">
        <f t="shared" si="16"/>
        <v>/data/servers/was/D-HSC-DYN/D-HSC-DYN-O-03/</v>
      </c>
      <c r="AC51" s="123" t="str">
        <f t="shared" si="17"/>
        <v>/data/servers/was/D-HSC-DYN/D-HSC-DYN-O-03//bin/start.sh</v>
      </c>
      <c r="AD51" s="123" t="str">
        <f t="shared" si="18"/>
        <v>/data/servers/was/D-HSC-DYN/D-HSC-DYN-O-03//bin/shutdown.sh</v>
      </c>
      <c r="AE51" s="123" t="str">
        <f t="shared" si="19"/>
        <v>/data/servers/was/D-HSC-DYN/D-HSC-DYN-O-03//bin/kill.sh</v>
      </c>
      <c r="AF51" s="123" t="str">
        <f t="shared" si="20"/>
        <v>/data/servers/was/D-HSC-DYN/D-HSC-DYN-O-03//configuration/standalone.xml</v>
      </c>
      <c r="AG51" s="123" t="str">
        <f t="shared" si="9"/>
        <v>/data/apps/was/D-HSC-DYN/D-HSC-DYN-O-03/</v>
      </c>
      <c r="AH51" s="123" t="str">
        <f t="shared" si="10"/>
        <v>/data/logs/was/D-HSC-DYN/D-HSC-DYN-O-03</v>
      </c>
      <c r="AI51" s="59" t="s">
        <v>2696</v>
      </c>
      <c r="AJ51" s="59" t="s">
        <v>2697</v>
      </c>
      <c r="AK51" s="59" t="str">
        <f t="shared" si="21"/>
        <v>6300</v>
      </c>
      <c r="AL51" s="123"/>
      <c r="AO51"/>
    </row>
    <row r="52" spans="1:41" s="235" customFormat="1" ht="16.5" customHeight="1">
      <c r="A52" s="229">
        <v>29</v>
      </c>
      <c r="B52" s="229" t="s">
        <v>2694</v>
      </c>
      <c r="C52" s="236" t="s">
        <v>2728</v>
      </c>
      <c r="D52" s="229" t="str">
        <f>VLOOKUP(C52,'[2]2. 업무구분'!A$4:B$48,2,0)</f>
        <v>HSC</v>
      </c>
      <c r="E52" s="229">
        <v>1</v>
      </c>
      <c r="F52" s="231" t="str">
        <f t="shared" si="11"/>
        <v xml:space="preserve"> 03 고교강의 개발계 #1</v>
      </c>
      <c r="G52" s="231" t="str">
        <f t="shared" si="12"/>
        <v>dhscap01</v>
      </c>
      <c r="H52" s="232" t="s">
        <v>2732</v>
      </c>
      <c r="I52" s="229" t="str">
        <f>VLOOKUP(H52,'[2]2. 업무구분'!D$4:E$55,2,0)</f>
        <v>BOT</v>
      </c>
      <c r="J52" s="229" t="str">
        <f>CONCATENATE(UPPER(IF(B52="d","D",B52)),"-",D52,"-",I52)</f>
        <v>D-HSC-BOT</v>
      </c>
      <c r="K52" s="229">
        <v>8080</v>
      </c>
      <c r="L52" s="229">
        <f t="shared" si="13"/>
        <v>10000</v>
      </c>
      <c r="M52" s="229" t="s">
        <v>2646</v>
      </c>
      <c r="N52" s="229">
        <v>0</v>
      </c>
      <c r="O52" s="59">
        <v>4</v>
      </c>
      <c r="P52" s="59" t="str">
        <f t="shared" si="1"/>
        <v>D-HSC-BOT-O-04</v>
      </c>
      <c r="Q52" s="233">
        <f t="shared" si="2"/>
        <v>18480</v>
      </c>
      <c r="R52" s="234">
        <f t="shared" si="3"/>
        <v>18409</v>
      </c>
      <c r="S52" s="234">
        <f t="shared" si="4"/>
        <v>20390</v>
      </c>
      <c r="T52" s="234">
        <f t="shared" si="5"/>
        <v>400</v>
      </c>
      <c r="U52" s="123"/>
      <c r="V52" s="59">
        <f>IF(B52="d", 512, IF(M39="M",512,IF(M39="O",2048,IF(M39="A",1024, 1024))))</f>
        <v>512</v>
      </c>
      <c r="W52" s="59">
        <f>IF(B52="d", 128, IF(#REF!="A","",IF(#REF!="F",(V52/16)*6,IF(#REF!="S",V52/4))))</f>
        <v>128</v>
      </c>
      <c r="X52" s="59">
        <f t="shared" si="7"/>
        <v>128</v>
      </c>
      <c r="Y52" s="59">
        <f t="shared" si="14"/>
        <v>128</v>
      </c>
      <c r="Z52" s="59">
        <f t="shared" si="8"/>
        <v>128</v>
      </c>
      <c r="AA52" s="59" t="str">
        <f t="shared" si="15"/>
        <v>D-HSC-BOT-[DB구분코드]-M-4</v>
      </c>
      <c r="AB52" s="123" t="str">
        <f t="shared" si="16"/>
        <v>/data/servers/was/D-HSC-BOT/D-HSC-BOT-O-04/</v>
      </c>
      <c r="AC52" s="123" t="str">
        <f t="shared" si="17"/>
        <v>/data/servers/was/D-HSC-BOT/D-HSC-BOT-O-04//bin/start.sh</v>
      </c>
      <c r="AD52" s="123" t="str">
        <f t="shared" si="18"/>
        <v>/data/servers/was/D-HSC-BOT/D-HSC-BOT-O-04//bin/shutdown.sh</v>
      </c>
      <c r="AE52" s="123" t="str">
        <f t="shared" si="19"/>
        <v>/data/servers/was/D-HSC-BOT/D-HSC-BOT-O-04//bin/kill.sh</v>
      </c>
      <c r="AF52" s="123" t="str">
        <f t="shared" si="20"/>
        <v>/data/servers/was/D-HSC-BOT/D-HSC-BOT-O-04//configuration/standalone.xml</v>
      </c>
      <c r="AG52" s="123" t="str">
        <f t="shared" si="9"/>
        <v>/data/apps/was/D-HSC-BOT/D-HSC-BOT-O-04/</v>
      </c>
      <c r="AH52" s="123" t="str">
        <f t="shared" si="10"/>
        <v>/data/logs/was/D-HSC-BOT/D-HSC-BOT-O-04</v>
      </c>
      <c r="AI52" s="59" t="s">
        <v>2696</v>
      </c>
      <c r="AJ52" s="59" t="s">
        <v>2697</v>
      </c>
      <c r="AK52" s="59" t="str">
        <f t="shared" si="21"/>
        <v>6300</v>
      </c>
      <c r="AL52" s="123"/>
      <c r="AO52"/>
    </row>
    <row r="53" spans="1:41" s="235" customFormat="1" ht="16.5" customHeight="1">
      <c r="A53" s="229">
        <v>30</v>
      </c>
      <c r="B53" s="229" t="s">
        <v>2694</v>
      </c>
      <c r="C53" s="236" t="s">
        <v>2728</v>
      </c>
      <c r="D53" s="229" t="str">
        <f>VLOOKUP(C53,'[2]2. 업무구분'!A$4:B$48,2,0)</f>
        <v>HSC</v>
      </c>
      <c r="E53" s="229">
        <v>1</v>
      </c>
      <c r="F53" s="231" t="str">
        <f t="shared" si="11"/>
        <v xml:space="preserve"> 03 고교강의 개발계 #1</v>
      </c>
      <c r="G53" s="231" t="str">
        <f t="shared" si="12"/>
        <v>dhscap01</v>
      </c>
      <c r="H53" s="232" t="s">
        <v>2733</v>
      </c>
      <c r="I53" s="229" t="str">
        <f>VLOOKUP(H53,'[2]2. 업무구분'!D$4:E$55,2,0)</f>
        <v>HAI</v>
      </c>
      <c r="J53" s="229" t="str">
        <f t="shared" ref="J53:J55" si="25">CONCATENATE(UPPER(IF(B53="d","D",B53)),"-",D53,"-",I53)</f>
        <v>D-HSC-HAI</v>
      </c>
      <c r="K53" s="229">
        <v>8080</v>
      </c>
      <c r="L53" s="229">
        <f t="shared" si="13"/>
        <v>10000</v>
      </c>
      <c r="M53" s="229" t="s">
        <v>2646</v>
      </c>
      <c r="N53" s="229">
        <v>0</v>
      </c>
      <c r="O53" s="59">
        <v>5</v>
      </c>
      <c r="P53" s="59" t="str">
        <f t="shared" si="1"/>
        <v>D-HSC-HAI-O-05</v>
      </c>
      <c r="Q53" s="233">
        <f t="shared" si="2"/>
        <v>18580</v>
      </c>
      <c r="R53" s="234">
        <f t="shared" si="3"/>
        <v>18509</v>
      </c>
      <c r="S53" s="234">
        <f t="shared" si="4"/>
        <v>20490</v>
      </c>
      <c r="T53" s="234">
        <f t="shared" si="5"/>
        <v>500</v>
      </c>
      <c r="U53" s="123"/>
      <c r="V53" s="59">
        <f>IF(B53="d", 512, IF(M40="M",512,IF(M40="O",2048,IF(M40="A",1024, 1024))))</f>
        <v>512</v>
      </c>
      <c r="W53" s="59">
        <f>IF(B53="d", 128, IF(#REF!="A","",IF(#REF!="F",(V53/16)*6,IF(#REF!="S",V53/4))))</f>
        <v>128</v>
      </c>
      <c r="X53" s="59">
        <f t="shared" si="7"/>
        <v>128</v>
      </c>
      <c r="Y53" s="59">
        <f t="shared" si="14"/>
        <v>128</v>
      </c>
      <c r="Z53" s="59">
        <f t="shared" si="8"/>
        <v>128</v>
      </c>
      <c r="AA53" s="59" t="str">
        <f t="shared" si="15"/>
        <v>D-HSC-HAI-[DB구분코드]-M-5</v>
      </c>
      <c r="AB53" s="123" t="str">
        <f t="shared" si="16"/>
        <v>/data/servers/was/D-HSC-HAI/D-HSC-HAI-O-05/</v>
      </c>
      <c r="AC53" s="123" t="str">
        <f t="shared" si="17"/>
        <v>/data/servers/was/D-HSC-HAI/D-HSC-HAI-O-05//bin/start.sh</v>
      </c>
      <c r="AD53" s="123" t="str">
        <f t="shared" si="18"/>
        <v>/data/servers/was/D-HSC-HAI/D-HSC-HAI-O-05//bin/shutdown.sh</v>
      </c>
      <c r="AE53" s="123" t="str">
        <f t="shared" si="19"/>
        <v>/data/servers/was/D-HSC-HAI/D-HSC-HAI-O-05//bin/kill.sh</v>
      </c>
      <c r="AF53" s="123" t="str">
        <f t="shared" si="20"/>
        <v>/data/servers/was/D-HSC-HAI/D-HSC-HAI-O-05//configuration/standalone.xml</v>
      </c>
      <c r="AG53" s="123" t="str">
        <f t="shared" si="9"/>
        <v>/data/apps/was/D-HSC-HAI/D-HSC-HAI-O-05/</v>
      </c>
      <c r="AH53" s="123" t="str">
        <f t="shared" si="10"/>
        <v>/data/logs/was/D-HSC-HAI/D-HSC-HAI-O-05</v>
      </c>
      <c r="AI53" s="59" t="s">
        <v>2696</v>
      </c>
      <c r="AJ53" s="59" t="s">
        <v>2697</v>
      </c>
      <c r="AK53" s="59" t="str">
        <f t="shared" si="21"/>
        <v>6300</v>
      </c>
      <c r="AL53" s="123"/>
      <c r="AO53"/>
    </row>
    <row r="54" spans="1:41" s="235" customFormat="1" ht="16.5" customHeight="1">
      <c r="A54" s="229">
        <v>31</v>
      </c>
      <c r="B54" s="229" t="s">
        <v>2694</v>
      </c>
      <c r="C54" s="236" t="s">
        <v>2728</v>
      </c>
      <c r="D54" s="229" t="str">
        <f>VLOOKUP(C54,'[2]2. 업무구분'!A$4:B$48,2,0)</f>
        <v>HSC</v>
      </c>
      <c r="E54" s="229">
        <v>1</v>
      </c>
      <c r="F54" s="231" t="str">
        <f t="shared" si="11"/>
        <v xml:space="preserve"> 03 고교강의 개발계 #1</v>
      </c>
      <c r="G54" s="231" t="str">
        <f t="shared" si="12"/>
        <v>dhscap01</v>
      </c>
      <c r="H54" s="232" t="s">
        <v>2734</v>
      </c>
      <c r="I54" s="229" t="str">
        <f>VLOOKUP(H54,'[2]2. 업무구분'!D$4:E$55,2,0)</f>
        <v>MNG</v>
      </c>
      <c r="J54" s="229" t="str">
        <f t="shared" si="25"/>
        <v>D-HSC-MNG</v>
      </c>
      <c r="K54" s="229">
        <v>8080</v>
      </c>
      <c r="L54" s="229">
        <f t="shared" si="13"/>
        <v>20000</v>
      </c>
      <c r="M54" s="229" t="s">
        <v>2648</v>
      </c>
      <c r="N54" s="229">
        <v>0</v>
      </c>
      <c r="O54" s="59">
        <v>1</v>
      </c>
      <c r="P54" s="59" t="str">
        <f t="shared" si="1"/>
        <v>D-HSC-MNG-M-01</v>
      </c>
      <c r="Q54" s="233">
        <f t="shared" si="2"/>
        <v>28180</v>
      </c>
      <c r="R54" s="234">
        <f t="shared" si="3"/>
        <v>28109</v>
      </c>
      <c r="S54" s="234">
        <f t="shared" si="4"/>
        <v>30090</v>
      </c>
      <c r="T54" s="234">
        <f t="shared" si="5"/>
        <v>100</v>
      </c>
      <c r="U54" s="123"/>
      <c r="V54" s="59">
        <f t="shared" ref="V54:V58" si="26">IF(B54="d", 512, IF(M41="M",512,IF(M41="O",2048,IF(M41="A",1024, 1024))))</f>
        <v>512</v>
      </c>
      <c r="W54" s="59">
        <f>IF(B54="d", 128, IF(#REF!="A","",IF(#REF!="F",(V54/16)*6,IF(#REF!="S",V54/4))))</f>
        <v>128</v>
      </c>
      <c r="X54" s="59">
        <f t="shared" si="7"/>
        <v>128</v>
      </c>
      <c r="Y54" s="59">
        <f t="shared" si="14"/>
        <v>128</v>
      </c>
      <c r="Z54" s="59">
        <f t="shared" si="8"/>
        <v>128</v>
      </c>
      <c r="AA54" s="59" t="str">
        <f t="shared" si="15"/>
        <v>D-HSC-MNG-[DB구분코드]-M-1</v>
      </c>
      <c r="AB54" s="123" t="str">
        <f t="shared" si="16"/>
        <v>/data/servers/was/D-HSC-MNG/D-HSC-MNG-M-01/</v>
      </c>
      <c r="AC54" s="123" t="str">
        <f t="shared" si="17"/>
        <v>/data/servers/was/D-HSC-MNG/D-HSC-MNG-M-01//bin/start.sh</v>
      </c>
      <c r="AD54" s="123" t="str">
        <f t="shared" si="18"/>
        <v>/data/servers/was/D-HSC-MNG/D-HSC-MNG-M-01//bin/shutdown.sh</v>
      </c>
      <c r="AE54" s="123" t="str">
        <f t="shared" si="19"/>
        <v>/data/servers/was/D-HSC-MNG/D-HSC-MNG-M-01//bin/kill.sh</v>
      </c>
      <c r="AF54" s="123" t="str">
        <f t="shared" si="20"/>
        <v>/data/servers/was/D-HSC-MNG/D-HSC-MNG-M-01//configuration/standalone.xml</v>
      </c>
      <c r="AG54" s="123" t="str">
        <f t="shared" si="9"/>
        <v>/data/apps/was/D-HSC-MNG/D-HSC-MNG-M-01/</v>
      </c>
      <c r="AH54" s="123" t="str">
        <f t="shared" si="10"/>
        <v>/data/logs/was/D-HSC-MNG/D-HSC-MNG-M-01</v>
      </c>
      <c r="AI54" s="59" t="s">
        <v>2696</v>
      </c>
      <c r="AJ54" s="59" t="s">
        <v>2697</v>
      </c>
      <c r="AK54" s="59" t="str">
        <f t="shared" si="21"/>
        <v>6300</v>
      </c>
      <c r="AL54" s="123"/>
      <c r="AO54"/>
    </row>
    <row r="55" spans="1:41" s="235" customFormat="1" ht="16.5" customHeight="1">
      <c r="A55" s="229">
        <v>32</v>
      </c>
      <c r="B55" s="229" t="s">
        <v>2694</v>
      </c>
      <c r="C55" s="236" t="s">
        <v>2728</v>
      </c>
      <c r="D55" s="229" t="str">
        <f>VLOOKUP(C55,'[2]2. 업무구분'!A$4:B$48,2,0)</f>
        <v>HSC</v>
      </c>
      <c r="E55" s="229">
        <v>1</v>
      </c>
      <c r="F55" s="231" t="str">
        <f t="shared" si="11"/>
        <v xml:space="preserve"> 03 고교강의 개발계 #1</v>
      </c>
      <c r="G55" s="231" t="str">
        <f t="shared" si="12"/>
        <v>dhscap01</v>
      </c>
      <c r="H55" s="232" t="s">
        <v>2735</v>
      </c>
      <c r="I55" s="229" t="str">
        <f>VLOOKUP(H55,'[2]2. 업무구분'!D$4:E$55,2,0)</f>
        <v>PRM</v>
      </c>
      <c r="J55" s="229" t="str">
        <f t="shared" si="25"/>
        <v>D-HSC-PRM</v>
      </c>
      <c r="K55" s="229">
        <v>8080</v>
      </c>
      <c r="L55" s="229">
        <f t="shared" si="13"/>
        <v>10000</v>
      </c>
      <c r="M55" s="229" t="s">
        <v>2646</v>
      </c>
      <c r="N55" s="229">
        <v>0</v>
      </c>
      <c r="O55" s="59">
        <v>6</v>
      </c>
      <c r="P55" s="59" t="str">
        <f t="shared" si="1"/>
        <v>D-HSC-PRM-O-06</v>
      </c>
      <c r="Q55" s="233">
        <f t="shared" si="2"/>
        <v>18680</v>
      </c>
      <c r="R55" s="234">
        <f t="shared" si="3"/>
        <v>18609</v>
      </c>
      <c r="S55" s="234">
        <f t="shared" si="4"/>
        <v>20590</v>
      </c>
      <c r="T55" s="234">
        <f t="shared" si="5"/>
        <v>600</v>
      </c>
      <c r="U55" s="123"/>
      <c r="V55" s="59">
        <f t="shared" si="26"/>
        <v>512</v>
      </c>
      <c r="W55" s="59">
        <f>IF(B55="d", 128, IF(#REF!="A","",IF(#REF!="F",(V55/16)*6,IF(#REF!="S",V55/4))))</f>
        <v>128</v>
      </c>
      <c r="X55" s="59">
        <f t="shared" si="7"/>
        <v>128</v>
      </c>
      <c r="Y55" s="59">
        <f t="shared" si="14"/>
        <v>128</v>
      </c>
      <c r="Z55" s="59">
        <f t="shared" si="8"/>
        <v>128</v>
      </c>
      <c r="AA55" s="59" t="str">
        <f t="shared" si="15"/>
        <v>D-HSC-PRM-[DB구분코드]-M-6</v>
      </c>
      <c r="AB55" s="123" t="str">
        <f t="shared" si="16"/>
        <v>/data/servers/was/D-HSC-PRM/D-HSC-PRM-O-06/</v>
      </c>
      <c r="AC55" s="123" t="str">
        <f t="shared" si="17"/>
        <v>/data/servers/was/D-HSC-PRM/D-HSC-PRM-O-06//bin/start.sh</v>
      </c>
      <c r="AD55" s="123" t="str">
        <f t="shared" si="18"/>
        <v>/data/servers/was/D-HSC-PRM/D-HSC-PRM-O-06//bin/shutdown.sh</v>
      </c>
      <c r="AE55" s="123" t="str">
        <f t="shared" si="19"/>
        <v>/data/servers/was/D-HSC-PRM/D-HSC-PRM-O-06//bin/kill.sh</v>
      </c>
      <c r="AF55" s="123" t="str">
        <f t="shared" si="20"/>
        <v>/data/servers/was/D-HSC-PRM/D-HSC-PRM-O-06//configuration/standalone.xml</v>
      </c>
      <c r="AG55" s="123" t="str">
        <f t="shared" si="9"/>
        <v>/data/apps/was/D-HSC-PRM/D-HSC-PRM-O-06/</v>
      </c>
      <c r="AH55" s="123" t="str">
        <f t="shared" si="10"/>
        <v>/data/logs/was/D-HSC-PRM/D-HSC-PRM-O-06</v>
      </c>
      <c r="AI55" s="59" t="s">
        <v>2696</v>
      </c>
      <c r="AJ55" s="59" t="s">
        <v>2697</v>
      </c>
      <c r="AK55" s="59" t="str">
        <f t="shared" si="21"/>
        <v>6300</v>
      </c>
      <c r="AL55" s="123"/>
      <c r="AO55"/>
    </row>
    <row r="56" spans="1:41" s="235" customFormat="1" ht="16.5" customHeight="1">
      <c r="A56" s="229">
        <v>33</v>
      </c>
      <c r="B56" s="229" t="s">
        <v>2694</v>
      </c>
      <c r="C56" s="236" t="s">
        <v>2728</v>
      </c>
      <c r="D56" s="229" t="str">
        <f>VLOOKUP(C56,'[2]2. 업무구분'!A$4:B$48,2,0)</f>
        <v>HSC</v>
      </c>
      <c r="E56" s="229">
        <v>1</v>
      </c>
      <c r="F56" s="231" t="str">
        <f t="shared" si="11"/>
        <v xml:space="preserve"> 03 고교강의 개발계 #1</v>
      </c>
      <c r="G56" s="231" t="str">
        <f t="shared" si="12"/>
        <v>dhscap01</v>
      </c>
      <c r="H56" s="122" t="s">
        <v>2736</v>
      </c>
      <c r="I56" s="229" t="str">
        <f>VLOOKUP(H56,'[2]2. 업무구분'!D$4:E$55,2,0)</f>
        <v>TCH</v>
      </c>
      <c r="J56" s="229" t="str">
        <f>CONCATENATE(UPPER(IF(B56="d","D",B56)),"-",D56,"-",I56)</f>
        <v>D-HSC-TCH</v>
      </c>
      <c r="K56" s="229">
        <v>8080</v>
      </c>
      <c r="L56" s="229">
        <f t="shared" si="13"/>
        <v>10000</v>
      </c>
      <c r="M56" s="229" t="s">
        <v>2646</v>
      </c>
      <c r="N56" s="229">
        <v>0</v>
      </c>
      <c r="O56" s="59">
        <v>7</v>
      </c>
      <c r="P56" s="59" t="str">
        <f t="shared" si="1"/>
        <v>D-HSC-TCH-O-07</v>
      </c>
      <c r="Q56" s="233">
        <f t="shared" si="2"/>
        <v>18780</v>
      </c>
      <c r="R56" s="234">
        <f t="shared" si="3"/>
        <v>18709</v>
      </c>
      <c r="S56" s="234">
        <f t="shared" si="4"/>
        <v>20690</v>
      </c>
      <c r="T56" s="234">
        <f t="shared" si="5"/>
        <v>700</v>
      </c>
      <c r="U56" s="123"/>
      <c r="V56" s="59">
        <f t="shared" si="26"/>
        <v>512</v>
      </c>
      <c r="W56" s="59">
        <f>IF(B56="d", 128, IF(#REF!="A","",IF(#REF!="F",(V56/16)*6,IF(#REF!="S",V56/4))))</f>
        <v>128</v>
      </c>
      <c r="X56" s="59">
        <f t="shared" si="7"/>
        <v>128</v>
      </c>
      <c r="Y56" s="59">
        <f t="shared" si="14"/>
        <v>128</v>
      </c>
      <c r="Z56" s="59">
        <f t="shared" si="8"/>
        <v>128</v>
      </c>
      <c r="AA56" s="59" t="str">
        <f t="shared" si="15"/>
        <v>D-HSC-TCH-[DB구분코드]-M-7</v>
      </c>
      <c r="AB56" s="123" t="str">
        <f t="shared" si="16"/>
        <v>/data/servers/was/D-HSC-TCH/D-HSC-TCH-O-07/</v>
      </c>
      <c r="AC56" s="123" t="str">
        <f t="shared" si="17"/>
        <v>/data/servers/was/D-HSC-TCH/D-HSC-TCH-O-07//bin/start.sh</v>
      </c>
      <c r="AD56" s="123" t="str">
        <f t="shared" si="18"/>
        <v>/data/servers/was/D-HSC-TCH/D-HSC-TCH-O-07//bin/shutdown.sh</v>
      </c>
      <c r="AE56" s="123" t="str">
        <f t="shared" si="19"/>
        <v>/data/servers/was/D-HSC-TCH/D-HSC-TCH-O-07//bin/kill.sh</v>
      </c>
      <c r="AF56" s="123" t="str">
        <f t="shared" si="20"/>
        <v>/data/servers/was/D-HSC-TCH/D-HSC-TCH-O-07//configuration/standalone.xml</v>
      </c>
      <c r="AG56" s="123" t="str">
        <f t="shared" si="9"/>
        <v>/data/apps/was/D-HSC-TCH/D-HSC-TCH-O-07/</v>
      </c>
      <c r="AH56" s="123" t="str">
        <f t="shared" si="10"/>
        <v>/data/logs/was/D-HSC-TCH/D-HSC-TCH-O-07</v>
      </c>
      <c r="AI56" s="59" t="s">
        <v>2696</v>
      </c>
      <c r="AJ56" s="59" t="s">
        <v>2697</v>
      </c>
      <c r="AK56" s="59" t="str">
        <f t="shared" si="21"/>
        <v>6300</v>
      </c>
      <c r="AL56" s="123"/>
      <c r="AO56"/>
    </row>
    <row r="57" spans="1:41" s="235" customFormat="1" ht="16.5" customHeight="1">
      <c r="A57" s="229">
        <v>34</v>
      </c>
      <c r="B57" s="229" t="s">
        <v>2694</v>
      </c>
      <c r="C57" s="236" t="s">
        <v>2728</v>
      </c>
      <c r="D57" s="229" t="str">
        <f>VLOOKUP(C57,'[2]2. 업무구분'!A$4:B$48,2,0)</f>
        <v>HSC</v>
      </c>
      <c r="E57" s="229">
        <v>1</v>
      </c>
      <c r="F57" s="231" t="str">
        <f t="shared" si="11"/>
        <v xml:space="preserve"> 03 고교강의 개발계 #1</v>
      </c>
      <c r="G57" s="231" t="str">
        <f t="shared" si="12"/>
        <v>dhscap01</v>
      </c>
      <c r="H57" s="122" t="s">
        <v>2737</v>
      </c>
      <c r="I57" s="229" t="str">
        <f>VLOOKUP(H57,'[2]2. 업무구분'!D$4:E$55,2,0)</f>
        <v>CHK</v>
      </c>
      <c r="J57" s="229" t="str">
        <f t="shared" ref="J57:J77" si="27">CONCATENATE(UPPER(IF(B57="d","D",B57)),"-",D57,"-",I57)</f>
        <v>D-HSC-CHK</v>
      </c>
      <c r="K57" s="229">
        <v>8080</v>
      </c>
      <c r="L57" s="229">
        <f t="shared" si="13"/>
        <v>10000</v>
      </c>
      <c r="M57" s="229" t="s">
        <v>2646</v>
      </c>
      <c r="N57" s="229">
        <v>0</v>
      </c>
      <c r="O57" s="59">
        <v>8</v>
      </c>
      <c r="P57" s="59" t="str">
        <f t="shared" si="1"/>
        <v>D-HSC-CHK-O-08</v>
      </c>
      <c r="Q57" s="233">
        <f t="shared" si="2"/>
        <v>18880</v>
      </c>
      <c r="R57" s="234">
        <f t="shared" si="3"/>
        <v>18809</v>
      </c>
      <c r="S57" s="234">
        <f t="shared" si="4"/>
        <v>20790</v>
      </c>
      <c r="T57" s="234">
        <f t="shared" si="5"/>
        <v>800</v>
      </c>
      <c r="U57" s="123"/>
      <c r="V57" s="59">
        <f t="shared" si="26"/>
        <v>512</v>
      </c>
      <c r="W57" s="59">
        <f>IF(B57="d", 128, IF(#REF!="A","",IF(#REF!="F",(V57/16)*6,IF(#REF!="S",V57/4))))</f>
        <v>128</v>
      </c>
      <c r="X57" s="59">
        <f t="shared" si="7"/>
        <v>128</v>
      </c>
      <c r="Y57" s="59">
        <f t="shared" si="14"/>
        <v>128</v>
      </c>
      <c r="Z57" s="59">
        <f t="shared" si="8"/>
        <v>128</v>
      </c>
      <c r="AA57" s="59" t="str">
        <f t="shared" si="15"/>
        <v>D-HSC-CHK-[DB구분코드]-M-8</v>
      </c>
      <c r="AB57" s="123" t="str">
        <f t="shared" si="16"/>
        <v>/data/servers/was/D-HSC-CHK/D-HSC-CHK-O-08/</v>
      </c>
      <c r="AC57" s="123" t="str">
        <f t="shared" si="17"/>
        <v>/data/servers/was/D-HSC-CHK/D-HSC-CHK-O-08//bin/start.sh</v>
      </c>
      <c r="AD57" s="123" t="str">
        <f t="shared" si="18"/>
        <v>/data/servers/was/D-HSC-CHK/D-HSC-CHK-O-08//bin/shutdown.sh</v>
      </c>
      <c r="AE57" s="123" t="str">
        <f t="shared" si="19"/>
        <v>/data/servers/was/D-HSC-CHK/D-HSC-CHK-O-08//bin/kill.sh</v>
      </c>
      <c r="AF57" s="123" t="str">
        <f t="shared" si="20"/>
        <v>/data/servers/was/D-HSC-CHK/D-HSC-CHK-O-08//configuration/standalone.xml</v>
      </c>
      <c r="AG57" s="123" t="str">
        <f t="shared" si="9"/>
        <v>/data/apps/was/D-HSC-CHK/D-HSC-CHK-O-08/</v>
      </c>
      <c r="AH57" s="123" t="str">
        <f t="shared" si="10"/>
        <v>/data/logs/was/D-HSC-CHK/D-HSC-CHK-O-08</v>
      </c>
      <c r="AI57" s="59" t="s">
        <v>2696</v>
      </c>
      <c r="AJ57" s="59" t="s">
        <v>2697</v>
      </c>
      <c r="AK57" s="59" t="str">
        <f t="shared" si="21"/>
        <v>6300</v>
      </c>
      <c r="AL57" s="123"/>
      <c r="AO57"/>
    </row>
    <row r="58" spans="1:41" s="235" customFormat="1" ht="16.5" customHeight="1">
      <c r="A58" s="229">
        <v>35</v>
      </c>
      <c r="B58" s="229" t="s">
        <v>2694</v>
      </c>
      <c r="C58" s="236" t="s">
        <v>2728</v>
      </c>
      <c r="D58" s="229" t="str">
        <f>VLOOKUP(C58,'[2]2. 업무구분'!A$4:B$48,2,0)</f>
        <v>HSC</v>
      </c>
      <c r="E58" s="229">
        <v>1</v>
      </c>
      <c r="F58" s="231" t="str">
        <f t="shared" si="11"/>
        <v xml:space="preserve"> 03 고교강의 개발계 #1</v>
      </c>
      <c r="G58" s="231" t="str">
        <f t="shared" si="12"/>
        <v>dhscap01</v>
      </c>
      <c r="H58" s="122" t="s">
        <v>2738</v>
      </c>
      <c r="I58" s="229" t="str">
        <f>VLOOKUP(H58,'[2]2. 업무구분'!D$4:E$55,2,0)</f>
        <v>BMN</v>
      </c>
      <c r="J58" s="229" t="str">
        <f>CONCATENATE(UPPER(IF(B58="d","D",B58)),"-",D58,"-",I58)</f>
        <v>D-HSC-BMN</v>
      </c>
      <c r="K58" s="229">
        <v>8080</v>
      </c>
      <c r="L58" s="229">
        <f t="shared" si="13"/>
        <v>10000</v>
      </c>
      <c r="M58" s="229" t="s">
        <v>2646</v>
      </c>
      <c r="N58" s="229">
        <v>0</v>
      </c>
      <c r="O58" s="59">
        <v>7</v>
      </c>
      <c r="P58" s="59" t="str">
        <f t="shared" si="1"/>
        <v>D-HSC-BMN-O-07</v>
      </c>
      <c r="Q58" s="233">
        <f t="shared" si="2"/>
        <v>18780</v>
      </c>
      <c r="R58" s="234">
        <f t="shared" si="3"/>
        <v>18709</v>
      </c>
      <c r="S58" s="234">
        <f t="shared" si="4"/>
        <v>20690</v>
      </c>
      <c r="T58" s="234">
        <f t="shared" si="5"/>
        <v>700</v>
      </c>
      <c r="U58" s="123"/>
      <c r="V58" s="59">
        <f t="shared" si="26"/>
        <v>512</v>
      </c>
      <c r="W58" s="59">
        <f>IF(B58="d", 128, IF(#REF!="A","",IF(#REF!="F",(V58/16)*6,IF(#REF!="S",V58/4))))</f>
        <v>128</v>
      </c>
      <c r="X58" s="59">
        <f t="shared" si="7"/>
        <v>128</v>
      </c>
      <c r="Y58" s="59">
        <f t="shared" si="14"/>
        <v>128</v>
      </c>
      <c r="Z58" s="59">
        <f t="shared" si="8"/>
        <v>128</v>
      </c>
      <c r="AA58" s="59" t="str">
        <f t="shared" si="15"/>
        <v>D-HSC-BMN-[DB구분코드]-M-7</v>
      </c>
      <c r="AB58" s="123" t="str">
        <f t="shared" si="16"/>
        <v>/data/servers/was/D-HSC-BMN/D-HSC-BMN-O-07/</v>
      </c>
      <c r="AC58" s="123" t="str">
        <f t="shared" si="17"/>
        <v>/data/servers/was/D-HSC-BMN/D-HSC-BMN-O-07//bin/start.sh</v>
      </c>
      <c r="AD58" s="123" t="str">
        <f t="shared" si="18"/>
        <v>/data/servers/was/D-HSC-BMN/D-HSC-BMN-O-07//bin/shutdown.sh</v>
      </c>
      <c r="AE58" s="123" t="str">
        <f t="shared" si="19"/>
        <v>/data/servers/was/D-HSC-BMN/D-HSC-BMN-O-07//bin/kill.sh</v>
      </c>
      <c r="AF58" s="123" t="str">
        <f t="shared" si="20"/>
        <v>/data/servers/was/D-HSC-BMN/D-HSC-BMN-O-07//configuration/standalone.xml</v>
      </c>
      <c r="AG58" s="123" t="str">
        <f t="shared" si="9"/>
        <v>/data/apps/was/D-HSC-BMN/D-HSC-BMN-O-07/</v>
      </c>
      <c r="AH58" s="123" t="str">
        <f t="shared" si="10"/>
        <v>/data/logs/was/D-HSC-BMN/D-HSC-BMN-O-07</v>
      </c>
      <c r="AI58" s="59" t="s">
        <v>2696</v>
      </c>
      <c r="AJ58" s="59" t="s">
        <v>2697</v>
      </c>
      <c r="AK58" s="59" t="str">
        <f t="shared" si="21"/>
        <v>6300</v>
      </c>
      <c r="AL58" s="123"/>
      <c r="AO58"/>
    </row>
    <row r="59" spans="1:41" s="235" customFormat="1" ht="16.5" customHeight="1">
      <c r="A59" s="229">
        <v>36</v>
      </c>
      <c r="B59" s="229" t="s">
        <v>2694</v>
      </c>
      <c r="C59" s="236" t="s">
        <v>2739</v>
      </c>
      <c r="D59" s="229" t="str">
        <f>VLOOKUP(C59,'[2]2. 업무구분'!A$4:B$48,2,0)</f>
        <v>PRI</v>
      </c>
      <c r="E59" s="229">
        <v>1</v>
      </c>
      <c r="F59" s="231" t="str">
        <f t="shared" si="11"/>
        <v xml:space="preserve"> 07 초등 개발계 #1</v>
      </c>
      <c r="G59" s="231" t="str">
        <f>CONCATENATE(B59,LOWER(D59),"ap0",E59)</f>
        <v>dpriap01</v>
      </c>
      <c r="H59" s="279" t="s">
        <v>2740</v>
      </c>
      <c r="I59" s="229" t="str">
        <f>VLOOKUP(H59,'[2]2. 업무구분'!D$4:E$55,2,0)</f>
        <v>PWS</v>
      </c>
      <c r="J59" s="229" t="str">
        <f t="shared" si="27"/>
        <v>D-PRI-PWS</v>
      </c>
      <c r="K59" s="229">
        <v>8080</v>
      </c>
      <c r="L59" s="229">
        <f t="shared" si="13"/>
        <v>10000</v>
      </c>
      <c r="M59" s="229" t="s">
        <v>2646</v>
      </c>
      <c r="N59" s="229">
        <v>0</v>
      </c>
      <c r="O59" s="59">
        <v>1</v>
      </c>
      <c r="P59" s="59" t="str">
        <f t="shared" si="1"/>
        <v>D-PRI-PWS-O-01</v>
      </c>
      <c r="Q59" s="233">
        <f t="shared" si="2"/>
        <v>18180</v>
      </c>
      <c r="R59" s="234">
        <f t="shared" si="3"/>
        <v>18109</v>
      </c>
      <c r="S59" s="234">
        <f t="shared" si="4"/>
        <v>20090</v>
      </c>
      <c r="T59" s="234">
        <f t="shared" si="5"/>
        <v>100</v>
      </c>
      <c r="U59" s="123"/>
      <c r="V59" s="59">
        <f t="shared" ref="V59:V64" si="28">IF(B59="d", 512, IF(M51="M",512,IF(M51="O",2048,IF(M51="A",1024, 1024))))</f>
        <v>512</v>
      </c>
      <c r="W59" s="59">
        <f>IF(B59="d", 128, IF(#REF!="A","",IF(#REF!="F",(V59/16)*6,IF(#REF!="S",V59/4))))</f>
        <v>128</v>
      </c>
      <c r="X59" s="59">
        <f t="shared" si="7"/>
        <v>128</v>
      </c>
      <c r="Y59" s="59">
        <f t="shared" si="14"/>
        <v>128</v>
      </c>
      <c r="Z59" s="59">
        <f t="shared" si="8"/>
        <v>128</v>
      </c>
      <c r="AA59" s="59" t="str">
        <f t="shared" si="15"/>
        <v>D-PRI-PWS-[DB구분코드]-M-1</v>
      </c>
      <c r="AB59" s="123" t="str">
        <f t="shared" si="16"/>
        <v>/data/servers/was/D-PRI-PWS/D-PRI-PWS-O-01/</v>
      </c>
      <c r="AC59" s="123" t="str">
        <f t="shared" si="17"/>
        <v>/data/servers/was/D-PRI-PWS/D-PRI-PWS-O-01//bin/start.sh</v>
      </c>
      <c r="AD59" s="123" t="str">
        <f t="shared" si="18"/>
        <v>/data/servers/was/D-PRI-PWS/D-PRI-PWS-O-01//bin/shutdown.sh</v>
      </c>
      <c r="AE59" s="123" t="str">
        <f t="shared" si="19"/>
        <v>/data/servers/was/D-PRI-PWS/D-PRI-PWS-O-01//bin/kill.sh</v>
      </c>
      <c r="AF59" s="123" t="str">
        <f t="shared" si="20"/>
        <v>/data/servers/was/D-PRI-PWS/D-PRI-PWS-O-01//configuration/standalone.xml</v>
      </c>
      <c r="AG59" s="123" t="str">
        <f t="shared" si="9"/>
        <v>/data/apps/was/D-PRI-PWS/D-PRI-PWS-O-01/</v>
      </c>
      <c r="AH59" s="123" t="str">
        <f t="shared" si="10"/>
        <v>/data/logs/was/D-PRI-PWS/D-PRI-PWS-O-01</v>
      </c>
      <c r="AI59" s="59" t="s">
        <v>2696</v>
      </c>
      <c r="AJ59" s="59" t="s">
        <v>2697</v>
      </c>
      <c r="AK59" s="59" t="str">
        <f t="shared" si="21"/>
        <v>6700</v>
      </c>
      <c r="AL59" s="123"/>
      <c r="AO59"/>
    </row>
    <row r="60" spans="1:41" s="235" customFormat="1" ht="16.5" customHeight="1">
      <c r="A60" s="229">
        <v>37</v>
      </c>
      <c r="B60" s="229" t="s">
        <v>2694</v>
      </c>
      <c r="C60" s="236" t="s">
        <v>2739</v>
      </c>
      <c r="D60" s="229" t="str">
        <f>VLOOKUP(C60,'[2]2. 업무구분'!A$4:B$48,2,0)</f>
        <v>PRI</v>
      </c>
      <c r="E60" s="229">
        <v>1</v>
      </c>
      <c r="F60" s="231" t="str">
        <f t="shared" si="11"/>
        <v xml:space="preserve"> 07 초등 개발계 #1</v>
      </c>
      <c r="G60" s="231" t="str">
        <f t="shared" ref="G60:G77" si="29">CONCATENATE(B60,LOWER(D60),"ap0",E60)</f>
        <v>dpriap01</v>
      </c>
      <c r="H60" s="280" t="s">
        <v>2741</v>
      </c>
      <c r="I60" s="229" t="str">
        <f>VLOOKUP(H60,'[2]2. 업무구분'!D$4:E$55,2,0)</f>
        <v>MGI</v>
      </c>
      <c r="J60" s="229" t="str">
        <f>CONCATENATE(UPPER(IF(B60="d","D",B60)),"-",D60,"-",I60)</f>
        <v>D-PRI-MGI</v>
      </c>
      <c r="K60" s="229">
        <v>8080</v>
      </c>
      <c r="L60" s="229">
        <f t="shared" si="13"/>
        <v>20000</v>
      </c>
      <c r="M60" s="229" t="s">
        <v>2648</v>
      </c>
      <c r="N60" s="229">
        <v>0</v>
      </c>
      <c r="O60" s="59">
        <v>1</v>
      </c>
      <c r="P60" s="59" t="str">
        <f t="shared" si="1"/>
        <v>D-PRI-MGI-M-01</v>
      </c>
      <c r="Q60" s="233">
        <f>K60+L60+T60</f>
        <v>28180</v>
      </c>
      <c r="R60" s="234">
        <f>(K60-71)+L60+T60</f>
        <v>28109</v>
      </c>
      <c r="S60" s="234">
        <f>(K60+1910)+L60+T60</f>
        <v>30090</v>
      </c>
      <c r="T60" s="234">
        <f>O60*100</f>
        <v>100</v>
      </c>
      <c r="U60" s="123"/>
      <c r="V60" s="59">
        <f t="shared" si="28"/>
        <v>512</v>
      </c>
      <c r="W60" s="59">
        <f>IF(B60="d", 128, IF(#REF!="A","",IF(#REF!="F",(V60/16)*6,IF(#REF!="S",V60/4))))</f>
        <v>128</v>
      </c>
      <c r="X60" s="59">
        <f t="shared" si="7"/>
        <v>128</v>
      </c>
      <c r="Y60" s="59">
        <f t="shared" si="14"/>
        <v>128</v>
      </c>
      <c r="Z60" s="59">
        <f t="shared" si="8"/>
        <v>128</v>
      </c>
      <c r="AA60" s="59" t="str">
        <f t="shared" si="15"/>
        <v>D-PRI-MGI-[DB구분코드]-M-1</v>
      </c>
      <c r="AB60" s="123" t="str">
        <f t="shared" si="16"/>
        <v>/data/servers/was/D-PRI-MGI/D-PRI-MGI-M-01/</v>
      </c>
      <c r="AC60" s="123" t="str">
        <f t="shared" si="17"/>
        <v>/data/servers/was/D-PRI-MGI/D-PRI-MGI-M-01//bin/start.sh</v>
      </c>
      <c r="AD60" s="123" t="str">
        <f t="shared" si="18"/>
        <v>/data/servers/was/D-PRI-MGI/D-PRI-MGI-M-01//bin/shutdown.sh</v>
      </c>
      <c r="AE60" s="123" t="str">
        <f t="shared" si="19"/>
        <v>/data/servers/was/D-PRI-MGI/D-PRI-MGI-M-01//bin/kill.sh</v>
      </c>
      <c r="AF60" s="123" t="str">
        <f t="shared" si="20"/>
        <v>/data/servers/was/D-PRI-MGI/D-PRI-MGI-M-01//configuration/standalone.xml</v>
      </c>
      <c r="AG60" s="123" t="str">
        <f t="shared" si="9"/>
        <v>/data/apps/was/D-PRI-MGI/D-PRI-MGI-M-01/</v>
      </c>
      <c r="AH60" s="123" t="str">
        <f t="shared" si="10"/>
        <v>/data/logs/was/D-PRI-MGI/D-PRI-MGI-M-01</v>
      </c>
      <c r="AI60" s="59" t="s">
        <v>2696</v>
      </c>
      <c r="AJ60" s="59" t="s">
        <v>2697</v>
      </c>
      <c r="AK60" s="59" t="str">
        <f t="shared" si="21"/>
        <v>6700</v>
      </c>
      <c r="AL60" s="123"/>
      <c r="AO60"/>
    </row>
    <row r="61" spans="1:41" s="235" customFormat="1" ht="16.5" customHeight="1">
      <c r="A61" s="229">
        <v>38</v>
      </c>
      <c r="B61" s="229" t="s">
        <v>2694</v>
      </c>
      <c r="C61" s="236" t="s">
        <v>2739</v>
      </c>
      <c r="D61" s="229" t="str">
        <f>VLOOKUP(C61,'[2]2. 업무구분'!A$4:B$48,2,0)</f>
        <v>PRI</v>
      </c>
      <c r="E61" s="229">
        <v>1</v>
      </c>
      <c r="F61" s="231" t="str">
        <f t="shared" si="11"/>
        <v xml:space="preserve"> 07 초등 개발계 #1</v>
      </c>
      <c r="G61" s="231" t="str">
        <f>CONCATENATE(B61,LOWER(D61),"ap0",E61)</f>
        <v>dpriap01</v>
      </c>
      <c r="H61" s="280" t="s">
        <v>2742</v>
      </c>
      <c r="I61" s="229" t="str">
        <f>VLOOKUP(H61,'[2]2. 업무구분'!D$4:E$55,2,0)</f>
        <v>MGE</v>
      </c>
      <c r="J61" s="229" t="str">
        <f t="shared" ref="J61:J62" si="30">CONCATENATE(UPPER(IF(B61="d","D",B61)),"-",D61,"-",I61)</f>
        <v>D-PRI-MGE</v>
      </c>
      <c r="K61" s="229">
        <v>8080</v>
      </c>
      <c r="L61" s="229">
        <f t="shared" si="13"/>
        <v>20000</v>
      </c>
      <c r="M61" s="229" t="s">
        <v>2648</v>
      </c>
      <c r="N61" s="229">
        <v>0</v>
      </c>
      <c r="O61" s="59">
        <v>2</v>
      </c>
      <c r="P61" s="59" t="str">
        <f>CONCATENATE(J61,"-",M61,"-",IF(LEN(O61)=2,"","0"),O61)</f>
        <v>D-PRI-MGE-M-02</v>
      </c>
      <c r="Q61" s="233">
        <f t="shared" ref="Q61:Q77" si="31">K61+L61+T61</f>
        <v>28280</v>
      </c>
      <c r="R61" s="234">
        <f t="shared" ref="R61:R77" si="32">(K61-71)+L61+T61</f>
        <v>28209</v>
      </c>
      <c r="S61" s="234">
        <f t="shared" ref="S61:S77" si="33">(K61+1910)+L61+T61</f>
        <v>30190</v>
      </c>
      <c r="T61" s="234">
        <f t="shared" ref="T61:T77" si="34">O61*100</f>
        <v>200</v>
      </c>
      <c r="U61" s="123"/>
      <c r="V61" s="59">
        <f t="shared" si="28"/>
        <v>512</v>
      </c>
      <c r="W61" s="59">
        <f>IF(B61="d", 128, IF(#REF!="A","",IF(#REF!="F",(V61/16)*6,IF(#REF!="S",V61/4))))</f>
        <v>128</v>
      </c>
      <c r="X61" s="59">
        <f t="shared" si="7"/>
        <v>128</v>
      </c>
      <c r="Y61" s="59">
        <f t="shared" si="14"/>
        <v>128</v>
      </c>
      <c r="Z61" s="59">
        <f t="shared" si="8"/>
        <v>128</v>
      </c>
      <c r="AA61" s="59" t="str">
        <f t="shared" si="15"/>
        <v>D-PRI-MGE-[DB구분코드]-M-2</v>
      </c>
      <c r="AB61" s="123" t="str">
        <f t="shared" si="16"/>
        <v>/data/servers/was/D-PRI-MGE/D-PRI-MGE-M-02/</v>
      </c>
      <c r="AC61" s="123" t="str">
        <f t="shared" si="17"/>
        <v>/data/servers/was/D-PRI-MGE/D-PRI-MGE-M-02//bin/start.sh</v>
      </c>
      <c r="AD61" s="123" t="str">
        <f t="shared" si="18"/>
        <v>/data/servers/was/D-PRI-MGE/D-PRI-MGE-M-02//bin/shutdown.sh</v>
      </c>
      <c r="AE61" s="123" t="str">
        <f t="shared" si="19"/>
        <v>/data/servers/was/D-PRI-MGE/D-PRI-MGE-M-02//bin/kill.sh</v>
      </c>
      <c r="AF61" s="123" t="str">
        <f t="shared" si="20"/>
        <v>/data/servers/was/D-PRI-MGE/D-PRI-MGE-M-02//configuration/standalone.xml</v>
      </c>
      <c r="AG61" s="123" t="str">
        <f t="shared" si="9"/>
        <v>/data/apps/was/D-PRI-MGE/D-PRI-MGE-M-02/</v>
      </c>
      <c r="AH61" s="123" t="str">
        <f t="shared" si="10"/>
        <v>/data/logs/was/D-PRI-MGE/D-PRI-MGE-M-02</v>
      </c>
      <c r="AI61" s="59" t="s">
        <v>2696</v>
      </c>
      <c r="AJ61" s="59" t="s">
        <v>2697</v>
      </c>
      <c r="AK61" s="59" t="str">
        <f t="shared" si="21"/>
        <v>6700</v>
      </c>
      <c r="AL61" s="123"/>
      <c r="AO61"/>
    </row>
    <row r="62" spans="1:41" s="235" customFormat="1" ht="16.5" customHeight="1">
      <c r="A62" s="229">
        <v>39</v>
      </c>
      <c r="B62" s="229" t="s">
        <v>2694</v>
      </c>
      <c r="C62" s="236" t="s">
        <v>2739</v>
      </c>
      <c r="D62" s="229" t="str">
        <f>VLOOKUP(C62,'[2]2. 업무구분'!A$4:B$48,2,0)</f>
        <v>PRI</v>
      </c>
      <c r="E62" s="229">
        <v>1</v>
      </c>
      <c r="F62" s="231" t="str">
        <f t="shared" si="11"/>
        <v xml:space="preserve"> 07 초등 개발계 #1</v>
      </c>
      <c r="G62" s="231" t="str">
        <f>CONCATENATE(B62,LOWER(D62),"ap0",E62)</f>
        <v>dpriap01</v>
      </c>
      <c r="H62" s="279" t="s">
        <v>2743</v>
      </c>
      <c r="I62" s="229" t="str">
        <f>VLOOKUP(H62,'[2]2. 업무구분'!D$4:E$55,2,0)</f>
        <v>PMS</v>
      </c>
      <c r="J62" s="229" t="str">
        <f t="shared" si="30"/>
        <v>D-PRI-PMS</v>
      </c>
      <c r="K62" s="229">
        <v>8080</v>
      </c>
      <c r="L62" s="229">
        <f t="shared" si="13"/>
        <v>10000</v>
      </c>
      <c r="M62" s="229" t="s">
        <v>2646</v>
      </c>
      <c r="N62" s="229">
        <v>0</v>
      </c>
      <c r="O62" s="59">
        <v>2</v>
      </c>
      <c r="P62" s="59" t="str">
        <f>CONCATENATE(J62,"-",M62,"-",IF(LEN(O62)=2,"","0"),O62)</f>
        <v>D-PRI-PMS-O-02</v>
      </c>
      <c r="Q62" s="233">
        <f t="shared" si="31"/>
        <v>18280</v>
      </c>
      <c r="R62" s="234">
        <f t="shared" si="32"/>
        <v>18209</v>
      </c>
      <c r="S62" s="234">
        <f t="shared" si="33"/>
        <v>20190</v>
      </c>
      <c r="T62" s="234">
        <f t="shared" si="34"/>
        <v>200</v>
      </c>
      <c r="U62" s="123"/>
      <c r="V62" s="59">
        <f t="shared" si="28"/>
        <v>512</v>
      </c>
      <c r="W62" s="59">
        <f>IF(B62="d", 128, IF(#REF!="A","",IF(#REF!="F",(V62/16)*6,IF(#REF!="S",V62/4))))</f>
        <v>128</v>
      </c>
      <c r="X62" s="59">
        <f t="shared" si="7"/>
        <v>128</v>
      </c>
      <c r="Y62" s="59">
        <f t="shared" si="14"/>
        <v>128</v>
      </c>
      <c r="Z62" s="59">
        <f t="shared" si="8"/>
        <v>128</v>
      </c>
      <c r="AA62" s="59" t="str">
        <f t="shared" si="15"/>
        <v>D-PRI-PMS-[DB구분코드]-M-2</v>
      </c>
      <c r="AB62" s="123" t="str">
        <f t="shared" si="16"/>
        <v>/data/servers/was/D-PRI-PMS/D-PRI-PMS-O-02/</v>
      </c>
      <c r="AC62" s="123" t="str">
        <f t="shared" si="17"/>
        <v>/data/servers/was/D-PRI-PMS/D-PRI-PMS-O-02//bin/start.sh</v>
      </c>
      <c r="AD62" s="123" t="str">
        <f t="shared" si="18"/>
        <v>/data/servers/was/D-PRI-PMS/D-PRI-PMS-O-02//bin/shutdown.sh</v>
      </c>
      <c r="AE62" s="123" t="str">
        <f t="shared" si="19"/>
        <v>/data/servers/was/D-PRI-PMS/D-PRI-PMS-O-02//bin/kill.sh</v>
      </c>
      <c r="AF62" s="123" t="str">
        <f t="shared" si="20"/>
        <v>/data/servers/was/D-PRI-PMS/D-PRI-PMS-O-02//configuration/standalone.xml</v>
      </c>
      <c r="AG62" s="123" t="str">
        <f t="shared" si="9"/>
        <v>/data/apps/was/D-PRI-PMS/D-PRI-PMS-O-02/</v>
      </c>
      <c r="AH62" s="123" t="str">
        <f t="shared" si="10"/>
        <v>/data/logs/was/D-PRI-PMS/D-PRI-PMS-O-02</v>
      </c>
      <c r="AI62" s="59" t="s">
        <v>2696</v>
      </c>
      <c r="AJ62" s="59" t="s">
        <v>2697</v>
      </c>
      <c r="AK62" s="59" t="str">
        <f t="shared" si="21"/>
        <v>6700</v>
      </c>
      <c r="AL62" s="123"/>
      <c r="AO62"/>
    </row>
    <row r="63" spans="1:41" s="235" customFormat="1" ht="16.5" customHeight="1">
      <c r="A63" s="229">
        <v>40</v>
      </c>
      <c r="B63" s="229" t="s">
        <v>2694</v>
      </c>
      <c r="C63" s="236" t="s">
        <v>2744</v>
      </c>
      <c r="D63" s="229" t="str">
        <f>VLOOKUP(C63,'[2]2. 업무구분'!A$4:B$48,2,0)</f>
        <v>JHS</v>
      </c>
      <c r="E63" s="229">
        <v>1</v>
      </c>
      <c r="F63" s="231" t="str">
        <f t="shared" si="11"/>
        <v xml:space="preserve"> 06 중학 개발계 #1</v>
      </c>
      <c r="G63" s="231" t="str">
        <f t="shared" si="29"/>
        <v>djhsap01</v>
      </c>
      <c r="H63" s="279" t="s">
        <v>2745</v>
      </c>
      <c r="I63" s="229" t="str">
        <f>VLOOKUP(H63,'[2]2. 업무구분'!D$4:E$55,2,0)</f>
        <v>JWS</v>
      </c>
      <c r="J63" s="229" t="str">
        <f t="shared" si="27"/>
        <v>D-JHS-JWS</v>
      </c>
      <c r="K63" s="229">
        <v>8080</v>
      </c>
      <c r="L63" s="229">
        <f t="shared" si="13"/>
        <v>10000</v>
      </c>
      <c r="M63" s="229" t="s">
        <v>2646</v>
      </c>
      <c r="N63" s="229">
        <v>0</v>
      </c>
      <c r="O63" s="59">
        <v>1</v>
      </c>
      <c r="P63" s="59" t="str">
        <f t="shared" si="1"/>
        <v>D-JHS-JWS-O-01</v>
      </c>
      <c r="Q63" s="233">
        <f t="shared" si="31"/>
        <v>18180</v>
      </c>
      <c r="R63" s="234">
        <f t="shared" si="32"/>
        <v>18109</v>
      </c>
      <c r="S63" s="234">
        <f t="shared" si="33"/>
        <v>20090</v>
      </c>
      <c r="T63" s="234">
        <f t="shared" si="34"/>
        <v>100</v>
      </c>
      <c r="U63" s="123"/>
      <c r="V63" s="59">
        <f t="shared" si="28"/>
        <v>512</v>
      </c>
      <c r="W63" s="59">
        <f>IF(B63="d", 128, IF(#REF!="A","",IF(#REF!="F",(V63/16)*6,IF(#REF!="S",V63/4))))</f>
        <v>128</v>
      </c>
      <c r="X63" s="59">
        <f t="shared" si="7"/>
        <v>128</v>
      </c>
      <c r="Y63" s="59">
        <f t="shared" si="14"/>
        <v>128</v>
      </c>
      <c r="Z63" s="59">
        <f t="shared" si="8"/>
        <v>128</v>
      </c>
      <c r="AA63" s="59" t="str">
        <f t="shared" si="15"/>
        <v>D-JHS-JWS-[DB구분코드]-M-1</v>
      </c>
      <c r="AB63" s="123" t="str">
        <f t="shared" si="16"/>
        <v>/data/servers/was/D-JHS-JWS/D-JHS-JWS-O-01/</v>
      </c>
      <c r="AC63" s="123" t="str">
        <f t="shared" si="17"/>
        <v>/data/servers/was/D-JHS-JWS/D-JHS-JWS-O-01//bin/start.sh</v>
      </c>
      <c r="AD63" s="123" t="str">
        <f t="shared" si="18"/>
        <v>/data/servers/was/D-JHS-JWS/D-JHS-JWS-O-01//bin/shutdown.sh</v>
      </c>
      <c r="AE63" s="123" t="str">
        <f t="shared" si="19"/>
        <v>/data/servers/was/D-JHS-JWS/D-JHS-JWS-O-01//bin/kill.sh</v>
      </c>
      <c r="AF63" s="123" t="str">
        <f t="shared" si="20"/>
        <v>/data/servers/was/D-JHS-JWS/D-JHS-JWS-O-01//configuration/standalone.xml</v>
      </c>
      <c r="AG63" s="123" t="str">
        <f t="shared" si="9"/>
        <v>/data/apps/was/D-JHS-JWS/D-JHS-JWS-O-01/</v>
      </c>
      <c r="AH63" s="123" t="str">
        <f t="shared" si="10"/>
        <v>/data/logs/was/D-JHS-JWS/D-JHS-JWS-O-01</v>
      </c>
      <c r="AI63" s="59" t="s">
        <v>2696</v>
      </c>
      <c r="AJ63" s="59" t="s">
        <v>2697</v>
      </c>
      <c r="AK63" s="59" t="str">
        <f t="shared" si="21"/>
        <v>6600</v>
      </c>
      <c r="AL63" s="123"/>
      <c r="AO63"/>
    </row>
    <row r="64" spans="1:41" s="235" customFormat="1" ht="16.5" customHeight="1">
      <c r="A64" s="229">
        <v>41</v>
      </c>
      <c r="B64" s="229" t="s">
        <v>2694</v>
      </c>
      <c r="C64" s="236" t="s">
        <v>2744</v>
      </c>
      <c r="D64" s="229" t="str">
        <f>VLOOKUP(C64,'[2]2. 업무구분'!A$4:B$48,2,0)</f>
        <v>JHS</v>
      </c>
      <c r="E64" s="229">
        <v>1</v>
      </c>
      <c r="F64" s="231" t="str">
        <f t="shared" si="11"/>
        <v xml:space="preserve"> 06 중학 개발계 #1</v>
      </c>
      <c r="G64" s="231" t="str">
        <f t="shared" si="29"/>
        <v>djhsap01</v>
      </c>
      <c r="H64" s="279" t="s">
        <v>2746</v>
      </c>
      <c r="I64" s="229" t="str">
        <f>VLOOKUP(H64,'[2]2. 업무구분'!D$4:E$55,2,0)</f>
        <v>JMS</v>
      </c>
      <c r="J64" s="229" t="str">
        <f t="shared" si="27"/>
        <v>D-JHS-JMS</v>
      </c>
      <c r="K64" s="229">
        <v>8080</v>
      </c>
      <c r="L64" s="229">
        <f t="shared" si="13"/>
        <v>10000</v>
      </c>
      <c r="M64" s="229" t="s">
        <v>2646</v>
      </c>
      <c r="N64" s="229">
        <v>0</v>
      </c>
      <c r="O64" s="59">
        <v>2</v>
      </c>
      <c r="P64" s="59" t="str">
        <f t="shared" si="1"/>
        <v>D-JHS-JMS-O-02</v>
      </c>
      <c r="Q64" s="233">
        <f t="shared" si="31"/>
        <v>18280</v>
      </c>
      <c r="R64" s="234">
        <f t="shared" si="32"/>
        <v>18209</v>
      </c>
      <c r="S64" s="234">
        <f t="shared" si="33"/>
        <v>20190</v>
      </c>
      <c r="T64" s="234">
        <f t="shared" si="34"/>
        <v>200</v>
      </c>
      <c r="U64" s="123"/>
      <c r="V64" s="59">
        <f t="shared" si="28"/>
        <v>512</v>
      </c>
      <c r="W64" s="59">
        <f>IF(B64="d", 128, IF(#REF!="A","",IF(#REF!="F",(V64/16)*6,IF(#REF!="S",V64/4))))</f>
        <v>128</v>
      </c>
      <c r="X64" s="59">
        <f t="shared" si="7"/>
        <v>128</v>
      </c>
      <c r="Y64" s="59">
        <f t="shared" si="14"/>
        <v>128</v>
      </c>
      <c r="Z64" s="59">
        <f t="shared" si="8"/>
        <v>128</v>
      </c>
      <c r="AA64" s="59" t="str">
        <f t="shared" si="15"/>
        <v>D-JHS-JMS-[DB구분코드]-M-2</v>
      </c>
      <c r="AB64" s="123" t="str">
        <f t="shared" si="16"/>
        <v>/data/servers/was/D-JHS-JMS/D-JHS-JMS-O-02/</v>
      </c>
      <c r="AC64" s="123" t="str">
        <f t="shared" si="17"/>
        <v>/data/servers/was/D-JHS-JMS/D-JHS-JMS-O-02//bin/start.sh</v>
      </c>
      <c r="AD64" s="123" t="str">
        <f t="shared" si="18"/>
        <v>/data/servers/was/D-JHS-JMS/D-JHS-JMS-O-02//bin/shutdown.sh</v>
      </c>
      <c r="AE64" s="123" t="str">
        <f t="shared" si="19"/>
        <v>/data/servers/was/D-JHS-JMS/D-JHS-JMS-O-02//bin/kill.sh</v>
      </c>
      <c r="AF64" s="123" t="str">
        <f t="shared" si="20"/>
        <v>/data/servers/was/D-JHS-JMS/D-JHS-JMS-O-02//configuration/standalone.xml</v>
      </c>
      <c r="AG64" s="123" t="str">
        <f t="shared" si="9"/>
        <v>/data/apps/was/D-JHS-JMS/D-JHS-JMS-O-02/</v>
      </c>
      <c r="AH64" s="123" t="str">
        <f t="shared" si="10"/>
        <v>/data/logs/was/D-JHS-JMS/D-JHS-JMS-O-02</v>
      </c>
      <c r="AI64" s="59" t="s">
        <v>2696</v>
      </c>
      <c r="AJ64" s="59" t="s">
        <v>2697</v>
      </c>
      <c r="AK64" s="59" t="str">
        <f t="shared" si="21"/>
        <v>6600</v>
      </c>
      <c r="AL64" s="123"/>
      <c r="AO64"/>
    </row>
    <row r="65" spans="1:38">
      <c r="A65" s="229">
        <v>42</v>
      </c>
      <c r="B65" s="229" t="s">
        <v>2694</v>
      </c>
      <c r="C65" s="232" t="s">
        <v>2747</v>
      </c>
      <c r="D65" s="229" t="str">
        <f>VLOOKUP(C65,'[2]2. 업무구분'!A$4:B$48,2,0)</f>
        <v>MAT</v>
      </c>
      <c r="E65" s="229">
        <v>1</v>
      </c>
      <c r="F65" s="231" t="str">
        <f t="shared" si="11"/>
        <v xml:space="preserve"> 05 수학 개발계 #1</v>
      </c>
      <c r="G65" s="231" t="str">
        <f t="shared" si="29"/>
        <v>dmatap01</v>
      </c>
      <c r="H65" s="232" t="s">
        <v>2748</v>
      </c>
      <c r="I65" s="229" t="str">
        <f>VLOOKUP(H65,'[2]2. 업무구분'!D$4:E$55,2,0)</f>
        <v>MSP</v>
      </c>
      <c r="J65" s="229" t="str">
        <f t="shared" si="27"/>
        <v>D-MAT-MSP</v>
      </c>
      <c r="K65" s="229">
        <v>8080</v>
      </c>
      <c r="L65" s="229">
        <f t="shared" si="13"/>
        <v>10000</v>
      </c>
      <c r="M65" s="229" t="s">
        <v>2646</v>
      </c>
      <c r="N65" s="229">
        <v>0</v>
      </c>
      <c r="O65" s="59">
        <v>1</v>
      </c>
      <c r="P65" s="59" t="str">
        <f t="shared" si="1"/>
        <v>D-MAT-MSP-O-01</v>
      </c>
      <c r="Q65" s="233">
        <f t="shared" si="31"/>
        <v>18180</v>
      </c>
      <c r="R65" s="234">
        <f t="shared" si="32"/>
        <v>18109</v>
      </c>
      <c r="S65" s="234">
        <f t="shared" si="33"/>
        <v>20090</v>
      </c>
      <c r="T65" s="234">
        <f t="shared" si="34"/>
        <v>100</v>
      </c>
      <c r="U65" s="123"/>
      <c r="V65" s="59">
        <f>IF(B65="d", 512, IF(#REF!="M",512,IF(#REF!="O",2048,IF(#REF!="A",1024, 1024))))</f>
        <v>512</v>
      </c>
      <c r="W65" s="59">
        <f>IF(B65="d", 128, IF(#REF!="A","",IF(#REF!="F",(V65/16)*6,IF(#REF!="S",V65/4))))</f>
        <v>128</v>
      </c>
      <c r="X65" s="59">
        <f t="shared" si="7"/>
        <v>128</v>
      </c>
      <c r="Y65" s="59">
        <f t="shared" si="14"/>
        <v>128</v>
      </c>
      <c r="Z65" s="59">
        <f t="shared" si="8"/>
        <v>128</v>
      </c>
      <c r="AA65" s="59" t="str">
        <f t="shared" si="15"/>
        <v>D-MAT-MSP-[DB구분코드]-M-1</v>
      </c>
      <c r="AB65" s="123" t="str">
        <f t="shared" si="16"/>
        <v>/data/servers/was/D-MAT-MSP/D-MAT-MSP-O-01/</v>
      </c>
      <c r="AC65" s="123" t="str">
        <f t="shared" si="17"/>
        <v>/data/servers/was/D-MAT-MSP/D-MAT-MSP-O-01//bin/start.sh</v>
      </c>
      <c r="AD65" s="123" t="str">
        <f t="shared" si="18"/>
        <v>/data/servers/was/D-MAT-MSP/D-MAT-MSP-O-01//bin/shutdown.sh</v>
      </c>
      <c r="AE65" s="123" t="str">
        <f t="shared" si="19"/>
        <v>/data/servers/was/D-MAT-MSP/D-MAT-MSP-O-01//bin/kill.sh</v>
      </c>
      <c r="AF65" s="123" t="str">
        <f t="shared" si="20"/>
        <v>/data/servers/was/D-MAT-MSP/D-MAT-MSP-O-01//configuration/standalone.xml</v>
      </c>
      <c r="AG65" s="123" t="str">
        <f t="shared" si="9"/>
        <v>/data/apps/was/D-MAT-MSP/D-MAT-MSP-O-01/</v>
      </c>
      <c r="AH65" s="123" t="str">
        <f t="shared" si="10"/>
        <v>/data/logs/was/D-MAT-MSP/D-MAT-MSP-O-01</v>
      </c>
      <c r="AI65" s="59" t="s">
        <v>2696</v>
      </c>
      <c r="AJ65" s="59" t="s">
        <v>2697</v>
      </c>
      <c r="AK65" s="59" t="str">
        <f t="shared" si="21"/>
        <v>6500</v>
      </c>
      <c r="AL65" s="123"/>
    </row>
    <row r="66" spans="1:38">
      <c r="A66" s="229">
        <v>43</v>
      </c>
      <c r="B66" s="229" t="s">
        <v>2694</v>
      </c>
      <c r="C66" s="232" t="s">
        <v>2747</v>
      </c>
      <c r="D66" s="229" t="str">
        <f>VLOOKUP(C66,'[2]2. 업무구분'!A$4:B$48,2,0)</f>
        <v>MAT</v>
      </c>
      <c r="E66" s="229">
        <v>1</v>
      </c>
      <c r="F66" s="231" t="str">
        <f t="shared" si="11"/>
        <v xml:space="preserve"> 05 수학 개발계 #1</v>
      </c>
      <c r="G66" s="231" t="str">
        <f t="shared" si="29"/>
        <v>dmatap01</v>
      </c>
      <c r="H66" s="232" t="s">
        <v>2719</v>
      </c>
      <c r="I66" s="229" t="str">
        <f>VLOOKUP(H66,'[2]2. 업무구분'!D$4:E$55,2,0)</f>
        <v>MNG</v>
      </c>
      <c r="J66" s="229" t="str">
        <f t="shared" si="27"/>
        <v>D-MAT-MNG</v>
      </c>
      <c r="K66" s="229">
        <v>8080</v>
      </c>
      <c r="L66" s="229">
        <f t="shared" si="13"/>
        <v>20000</v>
      </c>
      <c r="M66" s="229" t="s">
        <v>2648</v>
      </c>
      <c r="N66" s="229">
        <v>0</v>
      </c>
      <c r="O66" s="59">
        <v>1</v>
      </c>
      <c r="P66" s="59" t="str">
        <f t="shared" si="1"/>
        <v>D-MAT-MNG-M-01</v>
      </c>
      <c r="Q66" s="233">
        <f t="shared" si="31"/>
        <v>28180</v>
      </c>
      <c r="R66" s="234">
        <f t="shared" si="32"/>
        <v>28109</v>
      </c>
      <c r="S66" s="234">
        <f t="shared" si="33"/>
        <v>30090</v>
      </c>
      <c r="T66" s="234">
        <f t="shared" si="34"/>
        <v>100</v>
      </c>
      <c r="U66" s="123"/>
      <c r="V66" s="59">
        <f>IF(B66="d", 512, IF(#REF!="M",512,IF(#REF!="O",2048,IF(#REF!="A",1024, 1024))))</f>
        <v>512</v>
      </c>
      <c r="W66" s="59">
        <f>IF(B66="d", 128, IF(#REF!="A","",IF(#REF!="F",(V66/16)*6,IF(#REF!="S",V66/4))))</f>
        <v>128</v>
      </c>
      <c r="X66" s="59">
        <f t="shared" si="7"/>
        <v>128</v>
      </c>
      <c r="Y66" s="59">
        <f t="shared" si="14"/>
        <v>128</v>
      </c>
      <c r="Z66" s="59">
        <f t="shared" si="8"/>
        <v>128</v>
      </c>
      <c r="AA66" s="59" t="str">
        <f t="shared" si="15"/>
        <v>D-MAT-MNG-[DB구분코드]-M-1</v>
      </c>
      <c r="AB66" s="123" t="str">
        <f t="shared" si="16"/>
        <v>/data/servers/was/D-MAT-MNG/D-MAT-MNG-M-01/</v>
      </c>
      <c r="AC66" s="123" t="str">
        <f t="shared" si="17"/>
        <v>/data/servers/was/D-MAT-MNG/D-MAT-MNG-M-01//bin/start.sh</v>
      </c>
      <c r="AD66" s="123" t="str">
        <f t="shared" si="18"/>
        <v>/data/servers/was/D-MAT-MNG/D-MAT-MNG-M-01//bin/shutdown.sh</v>
      </c>
      <c r="AE66" s="123" t="str">
        <f t="shared" si="19"/>
        <v>/data/servers/was/D-MAT-MNG/D-MAT-MNG-M-01//bin/kill.sh</v>
      </c>
      <c r="AF66" s="123" t="str">
        <f t="shared" si="20"/>
        <v>/data/servers/was/D-MAT-MNG/D-MAT-MNG-M-01//configuration/standalone.xml</v>
      </c>
      <c r="AG66" s="123" t="str">
        <f t="shared" si="9"/>
        <v>/data/apps/was/D-MAT-MNG/D-MAT-MNG-M-01/</v>
      </c>
      <c r="AH66" s="123" t="str">
        <f t="shared" si="10"/>
        <v>/data/logs/was/D-MAT-MNG/D-MAT-MNG-M-01</v>
      </c>
      <c r="AI66" s="59" t="s">
        <v>2696</v>
      </c>
      <c r="AJ66" s="59" t="s">
        <v>2697</v>
      </c>
      <c r="AK66" s="59" t="str">
        <f t="shared" si="21"/>
        <v>6500</v>
      </c>
      <c r="AL66" s="123"/>
    </row>
    <row r="67" spans="1:38">
      <c r="A67" s="229">
        <v>44</v>
      </c>
      <c r="B67" s="229" t="s">
        <v>2694</v>
      </c>
      <c r="C67" s="232" t="s">
        <v>2747</v>
      </c>
      <c r="D67" s="229" t="str">
        <f>VLOOKUP(C67,'[2]2. 업무구분'!A$4:B$48,2,0)</f>
        <v>MAT</v>
      </c>
      <c r="E67" s="229">
        <v>1</v>
      </c>
      <c r="F67" s="231" t="str">
        <f t="shared" si="11"/>
        <v xml:space="preserve"> 05 수학 개발계 #1</v>
      </c>
      <c r="G67" s="231" t="str">
        <f t="shared" si="29"/>
        <v>dmatap01</v>
      </c>
      <c r="H67" s="122" t="s">
        <v>2749</v>
      </c>
      <c r="I67" s="229" t="str">
        <f>VLOOKUP(H67,'[2]2. 업무구분'!D$4:E$55,2,0)</f>
        <v>MPM</v>
      </c>
      <c r="J67" s="229" t="str">
        <f t="shared" si="27"/>
        <v>D-MAT-MPM</v>
      </c>
      <c r="K67" s="229">
        <v>8080</v>
      </c>
      <c r="L67" s="229">
        <f t="shared" si="13"/>
        <v>10000</v>
      </c>
      <c r="M67" s="229" t="s">
        <v>2646</v>
      </c>
      <c r="N67" s="229">
        <v>0</v>
      </c>
      <c r="O67" s="59">
        <v>2</v>
      </c>
      <c r="P67" s="59" t="str">
        <f t="shared" si="1"/>
        <v>D-MAT-MPM-O-02</v>
      </c>
      <c r="Q67" s="233">
        <f t="shared" si="31"/>
        <v>18280</v>
      </c>
      <c r="R67" s="234">
        <f t="shared" si="32"/>
        <v>18209</v>
      </c>
      <c r="S67" s="234">
        <f t="shared" si="33"/>
        <v>20190</v>
      </c>
      <c r="T67" s="234">
        <f t="shared" si="34"/>
        <v>200</v>
      </c>
      <c r="U67" s="123"/>
      <c r="V67" s="59">
        <f>IF(B67="d", 512, IF(#REF!="M",512,IF(#REF!="O",2048,IF(#REF!="A",1024, 1024))))</f>
        <v>512</v>
      </c>
      <c r="W67" s="59">
        <f>IF(B67="d", 128, IF(#REF!="A","",IF(#REF!="F",(V67/16)*6,IF(#REF!="S",V67/4))))</f>
        <v>128</v>
      </c>
      <c r="X67" s="59">
        <f t="shared" si="7"/>
        <v>128</v>
      </c>
      <c r="Y67" s="59">
        <f t="shared" si="14"/>
        <v>128</v>
      </c>
      <c r="Z67" s="59">
        <f t="shared" si="8"/>
        <v>128</v>
      </c>
      <c r="AA67" s="59" t="str">
        <f t="shared" si="15"/>
        <v>D-MAT-MPM-[DB구분코드]-M-2</v>
      </c>
      <c r="AB67" s="123" t="str">
        <f t="shared" si="16"/>
        <v>/data/servers/was/D-MAT-MPM/D-MAT-MPM-O-02/</v>
      </c>
      <c r="AC67" s="123" t="str">
        <f t="shared" si="17"/>
        <v>/data/servers/was/D-MAT-MPM/D-MAT-MPM-O-02//bin/start.sh</v>
      </c>
      <c r="AD67" s="123" t="str">
        <f t="shared" si="18"/>
        <v>/data/servers/was/D-MAT-MPM/D-MAT-MPM-O-02//bin/shutdown.sh</v>
      </c>
      <c r="AE67" s="123" t="str">
        <f t="shared" si="19"/>
        <v>/data/servers/was/D-MAT-MPM/D-MAT-MPM-O-02//bin/kill.sh</v>
      </c>
      <c r="AF67" s="123" t="str">
        <f t="shared" si="20"/>
        <v>/data/servers/was/D-MAT-MPM/D-MAT-MPM-O-02//configuration/standalone.xml</v>
      </c>
      <c r="AG67" s="123" t="str">
        <f t="shared" si="9"/>
        <v>/data/apps/was/D-MAT-MPM/D-MAT-MPM-O-02/</v>
      </c>
      <c r="AH67" s="123" t="str">
        <f t="shared" si="10"/>
        <v>/data/logs/was/D-MAT-MPM/D-MAT-MPM-O-02</v>
      </c>
      <c r="AI67" s="59" t="s">
        <v>2696</v>
      </c>
      <c r="AJ67" s="59" t="s">
        <v>2697</v>
      </c>
      <c r="AK67" s="59" t="str">
        <f t="shared" si="21"/>
        <v>6500</v>
      </c>
      <c r="AL67" s="123"/>
    </row>
    <row r="68" spans="1:38">
      <c r="A68" s="229">
        <v>45</v>
      </c>
      <c r="B68" s="229" t="s">
        <v>2694</v>
      </c>
      <c r="C68" s="236" t="s">
        <v>2750</v>
      </c>
      <c r="D68" s="229" t="str">
        <f>VLOOKUP(C68,'[2]2. 업무구분'!A$4:B$48,2,0)</f>
        <v>ENG</v>
      </c>
      <c r="E68" s="229">
        <v>1</v>
      </c>
      <c r="F68" s="231" t="str">
        <f t="shared" si="11"/>
        <v xml:space="preserve"> 04 영어 개발계 #1</v>
      </c>
      <c r="G68" s="231" t="str">
        <f t="shared" si="29"/>
        <v>dengap01</v>
      </c>
      <c r="H68" s="280" t="s">
        <v>2751</v>
      </c>
      <c r="I68" s="229" t="str">
        <f>VLOOKUP(H68,'[2]2. 업무구분'!D$4:E$55,2,0)</f>
        <v>ENG</v>
      </c>
      <c r="J68" s="229" t="str">
        <f t="shared" si="27"/>
        <v>D-ENG-ENG</v>
      </c>
      <c r="K68" s="229">
        <v>8080</v>
      </c>
      <c r="L68" s="229">
        <f t="shared" si="13"/>
        <v>10000</v>
      </c>
      <c r="M68" s="229" t="s">
        <v>2646</v>
      </c>
      <c r="N68" s="229">
        <v>0</v>
      </c>
      <c r="O68" s="59">
        <v>1</v>
      </c>
      <c r="P68" s="59" t="str">
        <f t="shared" si="1"/>
        <v>D-ENG-ENG-O-01</v>
      </c>
      <c r="Q68" s="233">
        <f t="shared" si="31"/>
        <v>18180</v>
      </c>
      <c r="R68" s="234">
        <f t="shared" si="32"/>
        <v>18109</v>
      </c>
      <c r="S68" s="234">
        <f t="shared" si="33"/>
        <v>20090</v>
      </c>
      <c r="T68" s="234">
        <f t="shared" si="34"/>
        <v>100</v>
      </c>
      <c r="U68" s="123"/>
      <c r="V68" s="59">
        <f>IF(B68="d", 512, IF(M60="M",512,IF(M60="O",2048,IF(M60="A",1024, 1024))))</f>
        <v>512</v>
      </c>
      <c r="W68" s="59">
        <f>IF(B68="d", 128, IF(#REF!="A","",IF(#REF!="F",(V68/16)*6,IF(#REF!="S",V68/4))))</f>
        <v>128</v>
      </c>
      <c r="X68" s="59">
        <f t="shared" si="7"/>
        <v>128</v>
      </c>
      <c r="Y68" s="59">
        <f t="shared" si="14"/>
        <v>128</v>
      </c>
      <c r="Z68" s="59">
        <f t="shared" si="8"/>
        <v>128</v>
      </c>
      <c r="AA68" s="59" t="str">
        <f t="shared" si="15"/>
        <v>D-ENG-ENG-[DB구분코드]-M-1</v>
      </c>
      <c r="AB68" s="123" t="str">
        <f t="shared" si="16"/>
        <v>/data/servers/was/D-ENG-ENG/D-ENG-ENG-O-01/</v>
      </c>
      <c r="AC68" s="123" t="str">
        <f t="shared" si="17"/>
        <v>/data/servers/was/D-ENG-ENG/D-ENG-ENG-O-01//bin/start.sh</v>
      </c>
      <c r="AD68" s="123" t="str">
        <f t="shared" si="18"/>
        <v>/data/servers/was/D-ENG-ENG/D-ENG-ENG-O-01//bin/shutdown.sh</v>
      </c>
      <c r="AE68" s="123" t="str">
        <f t="shared" si="19"/>
        <v>/data/servers/was/D-ENG-ENG/D-ENG-ENG-O-01//bin/kill.sh</v>
      </c>
      <c r="AF68" s="123" t="str">
        <f t="shared" si="20"/>
        <v>/data/servers/was/D-ENG-ENG/D-ENG-ENG-O-01//configuration/standalone.xml</v>
      </c>
      <c r="AG68" s="123" t="str">
        <f t="shared" si="9"/>
        <v>/data/apps/was/D-ENG-ENG/D-ENG-ENG-O-01/</v>
      </c>
      <c r="AH68" s="123" t="str">
        <f t="shared" si="10"/>
        <v>/data/logs/was/D-ENG-ENG/D-ENG-ENG-O-01</v>
      </c>
      <c r="AI68" s="59" t="s">
        <v>2696</v>
      </c>
      <c r="AJ68" s="59" t="s">
        <v>2697</v>
      </c>
      <c r="AK68" s="59" t="str">
        <f t="shared" si="21"/>
        <v>6400</v>
      </c>
      <c r="AL68" s="123"/>
    </row>
    <row r="69" spans="1:38">
      <c r="A69" s="229">
        <v>46</v>
      </c>
      <c r="B69" s="229" t="s">
        <v>2694</v>
      </c>
      <c r="C69" s="236" t="s">
        <v>2750</v>
      </c>
      <c r="D69" s="229" t="str">
        <f>VLOOKUP(C69,'[2]2. 업무구분'!A$4:B$48,2,0)</f>
        <v>ENG</v>
      </c>
      <c r="E69" s="229">
        <v>1</v>
      </c>
      <c r="F69" s="231" t="str">
        <f t="shared" si="11"/>
        <v xml:space="preserve"> 04 영어 개발계 #1</v>
      </c>
      <c r="G69" s="231" t="str">
        <f t="shared" si="29"/>
        <v>dengap01</v>
      </c>
      <c r="H69" s="280" t="s">
        <v>2719</v>
      </c>
      <c r="I69" s="229" t="str">
        <f>VLOOKUP(H69,'[2]2. 업무구분'!D$4:E$55,2,0)</f>
        <v>MNG</v>
      </c>
      <c r="J69" s="229" t="str">
        <f t="shared" si="27"/>
        <v>D-ENG-MNG</v>
      </c>
      <c r="K69" s="229">
        <v>8080</v>
      </c>
      <c r="L69" s="229">
        <f t="shared" si="13"/>
        <v>20000</v>
      </c>
      <c r="M69" s="229" t="s">
        <v>2648</v>
      </c>
      <c r="N69" s="229">
        <v>0</v>
      </c>
      <c r="O69" s="59">
        <v>1</v>
      </c>
      <c r="P69" s="59" t="str">
        <f t="shared" si="1"/>
        <v>D-ENG-MNG-M-01</v>
      </c>
      <c r="Q69" s="233">
        <f t="shared" si="31"/>
        <v>28180</v>
      </c>
      <c r="R69" s="234">
        <f t="shared" si="32"/>
        <v>28109</v>
      </c>
      <c r="S69" s="234">
        <f t="shared" si="33"/>
        <v>30090</v>
      </c>
      <c r="T69" s="234">
        <f t="shared" si="34"/>
        <v>100</v>
      </c>
      <c r="U69" s="123"/>
      <c r="V69" s="59">
        <f>IF(B69="d", 512, IF(M61="M",512,IF(M61="O",2048,IF(M61="A",1024, 1024))))</f>
        <v>512</v>
      </c>
      <c r="W69" s="59">
        <f>IF(B69="d", 128, IF(#REF!="A","",IF(#REF!="F",(V69/16)*6,IF(#REF!="S",V69/4))))</f>
        <v>128</v>
      </c>
      <c r="X69" s="59">
        <f t="shared" si="7"/>
        <v>128</v>
      </c>
      <c r="Y69" s="59">
        <f t="shared" si="14"/>
        <v>128</v>
      </c>
      <c r="Z69" s="59">
        <f t="shared" si="8"/>
        <v>128</v>
      </c>
      <c r="AA69" s="59" t="str">
        <f t="shared" si="15"/>
        <v>D-ENG-MNG-[DB구분코드]-M-1</v>
      </c>
      <c r="AB69" s="123" t="str">
        <f t="shared" si="16"/>
        <v>/data/servers/was/D-ENG-MNG/D-ENG-MNG-M-01/</v>
      </c>
      <c r="AC69" s="123" t="str">
        <f t="shared" si="17"/>
        <v>/data/servers/was/D-ENG-MNG/D-ENG-MNG-M-01//bin/start.sh</v>
      </c>
      <c r="AD69" s="123" t="str">
        <f t="shared" si="18"/>
        <v>/data/servers/was/D-ENG-MNG/D-ENG-MNG-M-01//bin/shutdown.sh</v>
      </c>
      <c r="AE69" s="123" t="str">
        <f t="shared" si="19"/>
        <v>/data/servers/was/D-ENG-MNG/D-ENG-MNG-M-01//bin/kill.sh</v>
      </c>
      <c r="AF69" s="123" t="str">
        <f t="shared" si="20"/>
        <v>/data/servers/was/D-ENG-MNG/D-ENG-MNG-M-01//configuration/standalone.xml</v>
      </c>
      <c r="AG69" s="123" t="str">
        <f t="shared" si="9"/>
        <v>/data/apps/was/D-ENG-MNG/D-ENG-MNG-M-01/</v>
      </c>
      <c r="AH69" s="123" t="str">
        <f t="shared" si="10"/>
        <v>/data/logs/was/D-ENG-MNG/D-ENG-MNG-M-01</v>
      </c>
      <c r="AI69" s="59" t="s">
        <v>2696</v>
      </c>
      <c r="AJ69" s="59" t="s">
        <v>2697</v>
      </c>
      <c r="AK69" s="59" t="str">
        <f t="shared" si="21"/>
        <v>6400</v>
      </c>
      <c r="AL69" s="123"/>
    </row>
    <row r="70" spans="1:38">
      <c r="A70" s="229">
        <v>47</v>
      </c>
      <c r="B70" s="229" t="s">
        <v>2694</v>
      </c>
      <c r="C70" s="236" t="s">
        <v>2750</v>
      </c>
      <c r="D70" s="229" t="str">
        <f>VLOOKUP(C70,'[2]2. 업무구분'!A$4:B$48,2,0)</f>
        <v>ENG</v>
      </c>
      <c r="E70" s="229">
        <v>1</v>
      </c>
      <c r="F70" s="231" t="str">
        <f t="shared" si="11"/>
        <v xml:space="preserve"> 04 영어 개발계 #1</v>
      </c>
      <c r="G70" s="231" t="str">
        <f t="shared" si="29"/>
        <v>dengap01</v>
      </c>
      <c r="H70" s="279" t="s">
        <v>2752</v>
      </c>
      <c r="I70" s="229" t="str">
        <f>VLOOKUP(H70,'[2]2. 업무구분'!D$4:E$55,2,0)</f>
        <v>ENH</v>
      </c>
      <c r="J70" s="229" t="str">
        <f t="shared" si="27"/>
        <v>D-ENG-ENH</v>
      </c>
      <c r="K70" s="229">
        <v>8080</v>
      </c>
      <c r="L70" s="229">
        <f t="shared" si="13"/>
        <v>10000</v>
      </c>
      <c r="M70" s="229" t="s">
        <v>2646</v>
      </c>
      <c r="N70" s="229">
        <v>0</v>
      </c>
      <c r="O70" s="59">
        <v>2</v>
      </c>
      <c r="P70" s="59" t="str">
        <f t="shared" si="1"/>
        <v>D-ENG-ENH-O-02</v>
      </c>
      <c r="Q70" s="233">
        <f t="shared" si="31"/>
        <v>18280</v>
      </c>
      <c r="R70" s="234">
        <f t="shared" si="32"/>
        <v>18209</v>
      </c>
      <c r="S70" s="234">
        <f t="shared" si="33"/>
        <v>20190</v>
      </c>
      <c r="T70" s="234">
        <f t="shared" si="34"/>
        <v>200</v>
      </c>
      <c r="U70" s="123"/>
      <c r="V70" s="59">
        <f>IF(B70="d", 512, IF(M62="M",512,IF(M62="O",2048,IF(M62="A",1024, 1024))))</f>
        <v>512</v>
      </c>
      <c r="W70" s="59">
        <f>IF(B70="d", 128, IF(#REF!="A","",IF(#REF!="F",(V70/16)*6,IF(#REF!="S",V70/4))))</f>
        <v>128</v>
      </c>
      <c r="X70" s="59">
        <f t="shared" si="7"/>
        <v>128</v>
      </c>
      <c r="Y70" s="59">
        <f t="shared" si="14"/>
        <v>128</v>
      </c>
      <c r="Z70" s="59">
        <f t="shared" si="8"/>
        <v>128</v>
      </c>
      <c r="AA70" s="59" t="str">
        <f t="shared" si="15"/>
        <v>D-ENG-ENH-[DB구분코드]-M-2</v>
      </c>
      <c r="AB70" s="123" t="str">
        <f t="shared" si="16"/>
        <v>/data/servers/was/D-ENG-ENH/D-ENG-ENH-O-02/</v>
      </c>
      <c r="AC70" s="123" t="str">
        <f t="shared" si="17"/>
        <v>/data/servers/was/D-ENG-ENH/D-ENG-ENH-O-02//bin/start.sh</v>
      </c>
      <c r="AD70" s="123" t="str">
        <f t="shared" si="18"/>
        <v>/data/servers/was/D-ENG-ENH/D-ENG-ENH-O-02//bin/shutdown.sh</v>
      </c>
      <c r="AE70" s="123" t="str">
        <f t="shared" si="19"/>
        <v>/data/servers/was/D-ENG-ENH/D-ENG-ENH-O-02//bin/kill.sh</v>
      </c>
      <c r="AF70" s="123" t="str">
        <f t="shared" si="20"/>
        <v>/data/servers/was/D-ENG-ENH/D-ENG-ENH-O-02//configuration/standalone.xml</v>
      </c>
      <c r="AG70" s="123" t="str">
        <f t="shared" si="9"/>
        <v>/data/apps/was/D-ENG-ENH/D-ENG-ENH-O-02/</v>
      </c>
      <c r="AH70" s="123" t="str">
        <f t="shared" si="10"/>
        <v>/data/logs/was/D-ENG-ENH/D-ENG-ENH-O-02</v>
      </c>
      <c r="AI70" s="59" t="s">
        <v>2696</v>
      </c>
      <c r="AJ70" s="59" t="s">
        <v>2697</v>
      </c>
      <c r="AK70" s="59" t="str">
        <f t="shared" si="21"/>
        <v>6400</v>
      </c>
      <c r="AL70" s="123"/>
    </row>
    <row r="71" spans="1:38">
      <c r="A71" s="229">
        <v>48</v>
      </c>
      <c r="B71" s="229" t="s">
        <v>2694</v>
      </c>
      <c r="C71" s="236" t="s">
        <v>2750</v>
      </c>
      <c r="D71" s="229" t="str">
        <f>VLOOKUP(C71,'[2]2. 업무구분'!A$4:B$48,2,0)</f>
        <v>ENG</v>
      </c>
      <c r="E71" s="229">
        <v>1</v>
      </c>
      <c r="F71" s="231" t="str">
        <f t="shared" si="11"/>
        <v xml:space="preserve"> 04 영어 개발계 #1</v>
      </c>
      <c r="G71" s="231" t="str">
        <f t="shared" si="29"/>
        <v>dengap01</v>
      </c>
      <c r="H71" s="279" t="s">
        <v>2753</v>
      </c>
      <c r="I71" s="229" t="str">
        <f>VLOOKUP(H71,'[2]2. 업무구분'!D$4:E$55,2,0)</f>
        <v>ETS</v>
      </c>
      <c r="J71" s="229" t="str">
        <f t="shared" si="27"/>
        <v>D-ENG-ETS</v>
      </c>
      <c r="K71" s="229">
        <v>8080</v>
      </c>
      <c r="L71" s="229">
        <f t="shared" si="13"/>
        <v>10000</v>
      </c>
      <c r="M71" s="229" t="s">
        <v>2646</v>
      </c>
      <c r="N71" s="229">
        <v>0</v>
      </c>
      <c r="O71" s="59">
        <v>3</v>
      </c>
      <c r="P71" s="59" t="str">
        <f t="shared" si="1"/>
        <v>D-ENG-ETS-O-03</v>
      </c>
      <c r="Q71" s="233">
        <f t="shared" si="31"/>
        <v>18380</v>
      </c>
      <c r="R71" s="234">
        <f t="shared" si="32"/>
        <v>18309</v>
      </c>
      <c r="S71" s="234">
        <f t="shared" si="33"/>
        <v>20290</v>
      </c>
      <c r="T71" s="234">
        <f t="shared" si="34"/>
        <v>300</v>
      </c>
      <c r="U71" s="123"/>
      <c r="V71" s="59">
        <f>IF(B71="d", 512, IF(M63="M",512,IF(M63="O",2048,IF(M63="A",1024, 1024))))</f>
        <v>512</v>
      </c>
      <c r="W71" s="59">
        <f>IF(B71="d", 128, IF(#REF!="A","",IF(#REF!="F",(V71/16)*6,IF(#REF!="S",V71/4))))</f>
        <v>128</v>
      </c>
      <c r="X71" s="59">
        <f t="shared" si="7"/>
        <v>128</v>
      </c>
      <c r="Y71" s="59">
        <f t="shared" si="14"/>
        <v>128</v>
      </c>
      <c r="Z71" s="59">
        <f t="shared" si="8"/>
        <v>128</v>
      </c>
      <c r="AA71" s="59" t="str">
        <f t="shared" si="15"/>
        <v>D-ENG-ETS-[DB구분코드]-M-3</v>
      </c>
      <c r="AB71" s="123" t="str">
        <f t="shared" si="16"/>
        <v>/data/servers/was/D-ENG-ETS/D-ENG-ETS-O-03/</v>
      </c>
      <c r="AC71" s="123" t="str">
        <f t="shared" si="17"/>
        <v>/data/servers/was/D-ENG-ETS/D-ENG-ETS-O-03//bin/start.sh</v>
      </c>
      <c r="AD71" s="123" t="str">
        <f t="shared" si="18"/>
        <v>/data/servers/was/D-ENG-ETS/D-ENG-ETS-O-03//bin/shutdown.sh</v>
      </c>
      <c r="AE71" s="123" t="str">
        <f t="shared" si="19"/>
        <v>/data/servers/was/D-ENG-ETS/D-ENG-ETS-O-03//bin/kill.sh</v>
      </c>
      <c r="AF71" s="123" t="str">
        <f t="shared" si="20"/>
        <v>/data/servers/was/D-ENG-ETS/D-ENG-ETS-O-03//configuration/standalone.xml</v>
      </c>
      <c r="AG71" s="123" t="str">
        <f t="shared" si="9"/>
        <v>/data/apps/was/D-ENG-ETS/D-ENG-ETS-O-03/</v>
      </c>
      <c r="AH71" s="123" t="str">
        <f t="shared" si="10"/>
        <v>/data/logs/was/D-ENG-ETS/D-ENG-ETS-O-03</v>
      </c>
      <c r="AI71" s="59" t="s">
        <v>2696</v>
      </c>
      <c r="AJ71" s="59" t="s">
        <v>2697</v>
      </c>
      <c r="AK71" s="59" t="str">
        <f t="shared" si="21"/>
        <v>6400</v>
      </c>
      <c r="AL71" s="123"/>
    </row>
    <row r="72" spans="1:38">
      <c r="A72" s="229">
        <v>49</v>
      </c>
      <c r="B72" s="229" t="s">
        <v>2694</v>
      </c>
      <c r="C72" s="236" t="s">
        <v>2754</v>
      </c>
      <c r="D72" s="229" t="str">
        <f>VLOOKUP(C72,'[2]2. 업무구분'!A$4:B$60,2,0)</f>
        <v>LAN</v>
      </c>
      <c r="E72" s="229">
        <v>1</v>
      </c>
      <c r="F72" s="231" t="str">
        <f t="shared" si="11"/>
        <v xml:space="preserve"> 09 EBSLang 개발계 #1</v>
      </c>
      <c r="G72" s="231" t="str">
        <f t="shared" si="29"/>
        <v>dlanap01</v>
      </c>
      <c r="H72" s="232" t="s">
        <v>2755</v>
      </c>
      <c r="I72" s="229" t="str">
        <f>VLOOKUP(H72,'[2]2. 업무구분'!D$4:E$60,2,0)</f>
        <v>ADM</v>
      </c>
      <c r="J72" s="229" t="str">
        <f t="shared" si="27"/>
        <v>D-LAN-ADM</v>
      </c>
      <c r="K72" s="229">
        <v>8080</v>
      </c>
      <c r="L72" s="229">
        <f t="shared" si="13"/>
        <v>20000</v>
      </c>
      <c r="M72" s="229" t="s">
        <v>2648</v>
      </c>
      <c r="N72" s="229">
        <v>0</v>
      </c>
      <c r="O72" s="59">
        <v>1</v>
      </c>
      <c r="P72" s="59" t="str">
        <f t="shared" si="1"/>
        <v>D-LAN-ADM-M-01</v>
      </c>
      <c r="Q72" s="233">
        <f t="shared" si="31"/>
        <v>28180</v>
      </c>
      <c r="R72" s="234">
        <f t="shared" si="32"/>
        <v>28109</v>
      </c>
      <c r="S72" s="234">
        <f t="shared" si="33"/>
        <v>30090</v>
      </c>
      <c r="T72" s="234">
        <f t="shared" si="34"/>
        <v>100</v>
      </c>
      <c r="U72" s="123"/>
      <c r="V72" s="59">
        <f>IF(B72="d", 512, IF(#REF!="M",512,IF(#REF!="O",2048,IF(#REF!="A",1024, 1024))))</f>
        <v>512</v>
      </c>
      <c r="W72" s="59">
        <f>IF(B72="d", 128, IF(#REF!="A","",IF(#REF!="F",(V72/16)*6,IF(#REF!="S",V72/4))))</f>
        <v>128</v>
      </c>
      <c r="X72" s="59">
        <f t="shared" si="7"/>
        <v>128</v>
      </c>
      <c r="Y72" s="59">
        <f t="shared" si="14"/>
        <v>128</v>
      </c>
      <c r="Z72" s="59">
        <f t="shared" si="8"/>
        <v>128</v>
      </c>
      <c r="AA72" s="59" t="str">
        <f t="shared" si="15"/>
        <v>D-LAN-ADM-[DB구분코드]-M-1</v>
      </c>
      <c r="AB72" s="123" t="str">
        <f t="shared" si="16"/>
        <v>/data/servers/was/D-LAN-ADM/D-LAN-ADM-M-01/</v>
      </c>
      <c r="AC72" s="123" t="str">
        <f t="shared" si="17"/>
        <v>/data/servers/was/D-LAN-ADM/D-LAN-ADM-M-01//bin/start.sh</v>
      </c>
      <c r="AD72" s="123" t="str">
        <f t="shared" si="18"/>
        <v>/data/servers/was/D-LAN-ADM/D-LAN-ADM-M-01//bin/shutdown.sh</v>
      </c>
      <c r="AE72" s="123" t="str">
        <f t="shared" si="19"/>
        <v>/data/servers/was/D-LAN-ADM/D-LAN-ADM-M-01//bin/kill.sh</v>
      </c>
      <c r="AF72" s="123" t="str">
        <f t="shared" si="20"/>
        <v>/data/servers/was/D-LAN-ADM/D-LAN-ADM-M-01//configuration/standalone.xml</v>
      </c>
      <c r="AG72" s="123" t="str">
        <f t="shared" si="9"/>
        <v>/data/apps/was/D-LAN-ADM/D-LAN-ADM-M-01/</v>
      </c>
      <c r="AH72" s="123" t="str">
        <f t="shared" si="10"/>
        <v>/data/logs/was/D-LAN-ADM/D-LAN-ADM-M-01</v>
      </c>
      <c r="AI72" s="59" t="s">
        <v>2696</v>
      </c>
      <c r="AJ72" s="59" t="s">
        <v>2697</v>
      </c>
      <c r="AK72" s="59">
        <f t="shared" si="21"/>
        <v>7100</v>
      </c>
      <c r="AL72" s="123"/>
    </row>
    <row r="73" spans="1:38">
      <c r="A73" s="229">
        <v>50</v>
      </c>
      <c r="B73" s="229" t="s">
        <v>2694</v>
      </c>
      <c r="C73" s="236" t="s">
        <v>2754</v>
      </c>
      <c r="D73" s="229" t="str">
        <f>VLOOKUP(C73,'[2]2. 업무구분'!A$4:B$60,2,0)</f>
        <v>LAN</v>
      </c>
      <c r="E73" s="229">
        <v>1</v>
      </c>
      <c r="F73" s="231" t="str">
        <f t="shared" si="11"/>
        <v xml:space="preserve"> 09 EBSLang 개발계 #1</v>
      </c>
      <c r="G73" s="231" t="str">
        <f t="shared" si="29"/>
        <v>dlanap01</v>
      </c>
      <c r="H73" s="122" t="s">
        <v>2756</v>
      </c>
      <c r="I73" s="229" t="str">
        <f>VLOOKUP(H73,'[2]2. 업무구분'!D$4:E$60,2,0)</f>
        <v>B2B</v>
      </c>
      <c r="J73" s="229" t="str">
        <f t="shared" si="27"/>
        <v>D-LAN-B2B</v>
      </c>
      <c r="K73" s="229">
        <v>8080</v>
      </c>
      <c r="L73" s="229">
        <f t="shared" si="13"/>
        <v>10000</v>
      </c>
      <c r="M73" s="229" t="s">
        <v>2646</v>
      </c>
      <c r="N73" s="229">
        <v>0</v>
      </c>
      <c r="O73" s="59">
        <v>1</v>
      </c>
      <c r="P73" s="59" t="str">
        <f t="shared" si="1"/>
        <v>D-LAN-B2B-O-01</v>
      </c>
      <c r="Q73" s="233">
        <f t="shared" si="31"/>
        <v>18180</v>
      </c>
      <c r="R73" s="234">
        <f t="shared" si="32"/>
        <v>18109</v>
      </c>
      <c r="S73" s="234">
        <f t="shared" si="33"/>
        <v>20090</v>
      </c>
      <c r="T73" s="234">
        <f t="shared" si="34"/>
        <v>100</v>
      </c>
      <c r="U73" s="123"/>
      <c r="V73" s="59">
        <f>IF(B73="d", 512, IF(M65="M",512,IF(M65="O",2048,IF(M65="A",1024, 1024))))</f>
        <v>512</v>
      </c>
      <c r="W73" s="59">
        <f>IF(B73="d", 128, IF(#REF!="A","",IF(#REF!="F",(V73/16)*6,IF(#REF!="S",V73/4))))</f>
        <v>128</v>
      </c>
      <c r="X73" s="59">
        <f t="shared" si="7"/>
        <v>128</v>
      </c>
      <c r="Y73" s="59">
        <f t="shared" si="14"/>
        <v>128</v>
      </c>
      <c r="Z73" s="59">
        <f t="shared" si="8"/>
        <v>128</v>
      </c>
      <c r="AA73" s="59" t="str">
        <f t="shared" si="15"/>
        <v>D-LAN-B2B-[DB구분코드]-M-1</v>
      </c>
      <c r="AB73" s="123" t="str">
        <f t="shared" si="16"/>
        <v>/data/servers/was/D-LAN-B2B/D-LAN-B2B-O-01/</v>
      </c>
      <c r="AC73" s="123" t="str">
        <f t="shared" si="17"/>
        <v>/data/servers/was/D-LAN-B2B/D-LAN-B2B-O-01//bin/start.sh</v>
      </c>
      <c r="AD73" s="123" t="str">
        <f t="shared" si="18"/>
        <v>/data/servers/was/D-LAN-B2B/D-LAN-B2B-O-01//bin/shutdown.sh</v>
      </c>
      <c r="AE73" s="123" t="str">
        <f t="shared" si="19"/>
        <v>/data/servers/was/D-LAN-B2B/D-LAN-B2B-O-01//bin/kill.sh</v>
      </c>
      <c r="AF73" s="123" t="str">
        <f t="shared" si="20"/>
        <v>/data/servers/was/D-LAN-B2B/D-LAN-B2B-O-01//configuration/standalone.xml</v>
      </c>
      <c r="AG73" s="123" t="str">
        <f t="shared" si="9"/>
        <v>/data/apps/was/D-LAN-B2B/D-LAN-B2B-O-01/</v>
      </c>
      <c r="AH73" s="123" t="str">
        <f t="shared" si="10"/>
        <v>/data/logs/was/D-LAN-B2B/D-LAN-B2B-O-01</v>
      </c>
      <c r="AI73" s="59" t="s">
        <v>2696</v>
      </c>
      <c r="AJ73" s="59" t="s">
        <v>2697</v>
      </c>
      <c r="AK73" s="59">
        <f t="shared" si="21"/>
        <v>7100</v>
      </c>
      <c r="AL73" s="123"/>
    </row>
    <row r="74" spans="1:38">
      <c r="A74" s="229">
        <v>51</v>
      </c>
      <c r="B74" s="229" t="s">
        <v>2694</v>
      </c>
      <c r="C74" s="236" t="s">
        <v>2754</v>
      </c>
      <c r="D74" s="229" t="str">
        <f>VLOOKUP(C74,'[2]2. 업무구분'!A$4:B$60,2,0)</f>
        <v>LAN</v>
      </c>
      <c r="E74" s="229">
        <v>1</v>
      </c>
      <c r="F74" s="231" t="str">
        <f t="shared" si="11"/>
        <v xml:space="preserve"> 09 EBSLang 개발계 #1</v>
      </c>
      <c r="G74" s="231" t="str">
        <f t="shared" si="29"/>
        <v>dlanap01</v>
      </c>
      <c r="H74" s="122" t="s">
        <v>2756</v>
      </c>
      <c r="I74" s="229" t="str">
        <f>VLOOKUP(H74,'[2]2. 업무구분'!D$4:E$60,2,0)</f>
        <v>B2B</v>
      </c>
      <c r="J74" s="229" t="str">
        <f t="shared" si="27"/>
        <v>D-LAN-B2B</v>
      </c>
      <c r="K74" s="229">
        <v>8080</v>
      </c>
      <c r="L74" s="229">
        <f t="shared" si="13"/>
        <v>20000</v>
      </c>
      <c r="M74" s="229" t="s">
        <v>2648</v>
      </c>
      <c r="N74" s="229">
        <v>0</v>
      </c>
      <c r="O74" s="59">
        <v>2</v>
      </c>
      <c r="P74" s="59" t="str">
        <f t="shared" si="1"/>
        <v>D-LAN-B2B-M-02</v>
      </c>
      <c r="Q74" s="233">
        <f t="shared" si="31"/>
        <v>28280</v>
      </c>
      <c r="R74" s="234">
        <f t="shared" si="32"/>
        <v>28209</v>
      </c>
      <c r="S74" s="234">
        <f t="shared" si="33"/>
        <v>30190</v>
      </c>
      <c r="T74" s="234">
        <f t="shared" si="34"/>
        <v>200</v>
      </c>
      <c r="U74" s="123"/>
      <c r="V74" s="59">
        <f>IF(B74="d", 512, IF(M66="M",512,IF(M66="O",2048,IF(M66="A",1024, 1024))))</f>
        <v>512</v>
      </c>
      <c r="W74" s="59">
        <f>IF(B74="d", 128, IF(#REF!="A","",IF(#REF!="F",(V74/16)*6,IF(#REF!="S",V74/4))))</f>
        <v>128</v>
      </c>
      <c r="X74" s="59">
        <f t="shared" si="7"/>
        <v>128</v>
      </c>
      <c r="Y74" s="59">
        <f t="shared" si="14"/>
        <v>128</v>
      </c>
      <c r="Z74" s="59">
        <f t="shared" si="8"/>
        <v>128</v>
      </c>
      <c r="AA74" s="59" t="str">
        <f t="shared" si="15"/>
        <v>D-LAN-B2B-[DB구분코드]-M-2</v>
      </c>
      <c r="AB74" s="123" t="str">
        <f t="shared" si="16"/>
        <v>/data/servers/was/D-LAN-B2B/D-LAN-B2B-M-02/</v>
      </c>
      <c r="AC74" s="123" t="str">
        <f t="shared" si="17"/>
        <v>/data/servers/was/D-LAN-B2B/D-LAN-B2B-M-02//bin/start.sh</v>
      </c>
      <c r="AD74" s="123" t="str">
        <f t="shared" si="18"/>
        <v>/data/servers/was/D-LAN-B2B/D-LAN-B2B-M-02//bin/shutdown.sh</v>
      </c>
      <c r="AE74" s="123" t="str">
        <f t="shared" si="19"/>
        <v>/data/servers/was/D-LAN-B2B/D-LAN-B2B-M-02//bin/kill.sh</v>
      </c>
      <c r="AF74" s="123" t="str">
        <f t="shared" si="20"/>
        <v>/data/servers/was/D-LAN-B2B/D-LAN-B2B-M-02//configuration/standalone.xml</v>
      </c>
      <c r="AG74" s="123" t="str">
        <f t="shared" si="9"/>
        <v>/data/apps/was/D-LAN-B2B/D-LAN-B2B-M-02/</v>
      </c>
      <c r="AH74" s="123" t="str">
        <f t="shared" si="10"/>
        <v>/data/logs/was/D-LAN-B2B/D-LAN-B2B-M-02</v>
      </c>
      <c r="AI74" s="59" t="s">
        <v>2696</v>
      </c>
      <c r="AJ74" s="59" t="s">
        <v>2697</v>
      </c>
      <c r="AK74" s="59">
        <f t="shared" si="21"/>
        <v>7100</v>
      </c>
      <c r="AL74" s="123"/>
    </row>
    <row r="75" spans="1:38">
      <c r="A75" s="229">
        <v>52</v>
      </c>
      <c r="B75" s="229" t="s">
        <v>2694</v>
      </c>
      <c r="C75" s="236" t="s">
        <v>2754</v>
      </c>
      <c r="D75" s="229" t="str">
        <f>VLOOKUP(C75,'[2]2. 업무구분'!A$4:B$60,2,0)</f>
        <v>LAN</v>
      </c>
      <c r="E75" s="229">
        <v>1</v>
      </c>
      <c r="F75" s="231" t="str">
        <f t="shared" si="11"/>
        <v xml:space="preserve"> 09 EBSLang 개발계 #1</v>
      </c>
      <c r="G75" s="231" t="str">
        <f t="shared" si="29"/>
        <v>dlanap01</v>
      </c>
      <c r="H75" s="122" t="s">
        <v>2757</v>
      </c>
      <c r="I75" s="229" t="str">
        <f>VLOOKUP(H75,'[2]2. 업무구분'!D$4:E$60,2,0)</f>
        <v>ELG</v>
      </c>
      <c r="J75" s="229" t="str">
        <f t="shared" si="27"/>
        <v>D-LAN-ELG</v>
      </c>
      <c r="K75" s="229">
        <v>8080</v>
      </c>
      <c r="L75" s="229">
        <f t="shared" si="13"/>
        <v>10000</v>
      </c>
      <c r="M75" s="229" t="s">
        <v>2646</v>
      </c>
      <c r="N75" s="229">
        <v>0</v>
      </c>
      <c r="O75" s="59">
        <v>2</v>
      </c>
      <c r="P75" s="59" t="str">
        <f t="shared" si="1"/>
        <v>D-LAN-ELG-O-02</v>
      </c>
      <c r="Q75" s="233">
        <f t="shared" si="31"/>
        <v>18280</v>
      </c>
      <c r="R75" s="234">
        <f t="shared" si="32"/>
        <v>18209</v>
      </c>
      <c r="S75" s="234">
        <f t="shared" si="33"/>
        <v>20190</v>
      </c>
      <c r="T75" s="234">
        <f t="shared" si="34"/>
        <v>200</v>
      </c>
      <c r="U75" s="123"/>
      <c r="V75" s="59">
        <f>IF(B75="d", 512, IF(M67="M",512,IF(M67="O",2048,IF(M67="A",1024, 1024))))</f>
        <v>512</v>
      </c>
      <c r="W75" s="59">
        <f>IF(B75="d", 128, IF(#REF!="A","",IF(#REF!="F",(V75/16)*6,IF(#REF!="S",V75/4))))</f>
        <v>128</v>
      </c>
      <c r="X75" s="59">
        <f t="shared" si="7"/>
        <v>128</v>
      </c>
      <c r="Y75" s="59">
        <f t="shared" si="14"/>
        <v>128</v>
      </c>
      <c r="Z75" s="59">
        <f t="shared" si="8"/>
        <v>128</v>
      </c>
      <c r="AA75" s="59" t="str">
        <f t="shared" si="15"/>
        <v>D-LAN-ELG-[DB구분코드]-M-2</v>
      </c>
      <c r="AB75" s="123" t="str">
        <f t="shared" si="16"/>
        <v>/data/servers/was/D-LAN-ELG/D-LAN-ELG-O-02/</v>
      </c>
      <c r="AC75" s="123" t="str">
        <f t="shared" si="17"/>
        <v>/data/servers/was/D-LAN-ELG/D-LAN-ELG-O-02//bin/start.sh</v>
      </c>
      <c r="AD75" s="123" t="str">
        <f t="shared" si="18"/>
        <v>/data/servers/was/D-LAN-ELG/D-LAN-ELG-O-02//bin/shutdown.sh</v>
      </c>
      <c r="AE75" s="123" t="str">
        <f t="shared" si="19"/>
        <v>/data/servers/was/D-LAN-ELG/D-LAN-ELG-O-02//bin/kill.sh</v>
      </c>
      <c r="AF75" s="123" t="str">
        <f t="shared" si="20"/>
        <v>/data/servers/was/D-LAN-ELG/D-LAN-ELG-O-02//configuration/standalone.xml</v>
      </c>
      <c r="AG75" s="123" t="str">
        <f t="shared" si="9"/>
        <v>/data/apps/was/D-LAN-ELG/D-LAN-ELG-O-02/</v>
      </c>
      <c r="AH75" s="123" t="str">
        <f t="shared" si="10"/>
        <v>/data/logs/was/D-LAN-ELG/D-LAN-ELG-O-02</v>
      </c>
      <c r="AI75" s="59" t="s">
        <v>2696</v>
      </c>
      <c r="AJ75" s="59" t="s">
        <v>2697</v>
      </c>
      <c r="AK75" s="59">
        <f t="shared" si="21"/>
        <v>7100</v>
      </c>
      <c r="AL75" s="123"/>
    </row>
    <row r="76" spans="1:38">
      <c r="A76" s="229">
        <v>53</v>
      </c>
      <c r="B76" s="229" t="s">
        <v>2694</v>
      </c>
      <c r="C76" s="236" t="s">
        <v>2754</v>
      </c>
      <c r="D76" s="229" t="str">
        <f>VLOOKUP(C76,'[2]2. 업무구분'!A$4:B$60,2,0)</f>
        <v>LAN</v>
      </c>
      <c r="E76" s="229">
        <v>1</v>
      </c>
      <c r="F76" s="231" t="str">
        <f t="shared" si="11"/>
        <v xml:space="preserve"> 09 EBSLang 개발계 #1</v>
      </c>
      <c r="G76" s="231" t="str">
        <f t="shared" si="29"/>
        <v>dlanap01</v>
      </c>
      <c r="H76" s="122" t="s">
        <v>2758</v>
      </c>
      <c r="I76" s="229" t="str">
        <f>VLOOKUP(H76,'[2]2. 업무구분'!D$4:E$60,2,0)</f>
        <v>CMD</v>
      </c>
      <c r="J76" s="229" t="str">
        <f t="shared" si="27"/>
        <v>D-LAN-CMD</v>
      </c>
      <c r="K76" s="229">
        <v>8080</v>
      </c>
      <c r="L76" s="229">
        <f t="shared" si="13"/>
        <v>10000</v>
      </c>
      <c r="M76" s="229" t="s">
        <v>2646</v>
      </c>
      <c r="N76" s="229">
        <v>0</v>
      </c>
      <c r="O76" s="59">
        <v>3</v>
      </c>
      <c r="P76" s="59" t="str">
        <f t="shared" si="1"/>
        <v>D-LAN-CMD-O-03</v>
      </c>
      <c r="Q76" s="233">
        <f t="shared" si="31"/>
        <v>18380</v>
      </c>
      <c r="R76" s="234">
        <f t="shared" si="32"/>
        <v>18309</v>
      </c>
      <c r="S76" s="234">
        <f t="shared" si="33"/>
        <v>20290</v>
      </c>
      <c r="T76" s="234">
        <f t="shared" si="34"/>
        <v>300</v>
      </c>
      <c r="U76" s="123"/>
      <c r="V76" s="59">
        <f>IF(B76="d", 512, IF(M68="M",512,IF(M68="O",2048,IF(M68="A",1024, 1024))))</f>
        <v>512</v>
      </c>
      <c r="W76" s="59">
        <f>IF(B76="d", 128, IF(#REF!="A","",IF(#REF!="F",(V76/16)*6,IF(#REF!="S",V76/4))))</f>
        <v>128</v>
      </c>
      <c r="X76" s="59">
        <f t="shared" si="7"/>
        <v>128</v>
      </c>
      <c r="Y76" s="59">
        <f t="shared" si="14"/>
        <v>128</v>
      </c>
      <c r="Z76" s="59">
        <f t="shared" si="8"/>
        <v>128</v>
      </c>
      <c r="AA76" s="59" t="str">
        <f t="shared" si="15"/>
        <v>D-LAN-CMD-[DB구분코드]-M-3</v>
      </c>
      <c r="AB76" s="123" t="str">
        <f t="shared" si="16"/>
        <v>/data/servers/was/D-LAN-CMD/D-LAN-CMD-O-03/</v>
      </c>
      <c r="AC76" s="123" t="str">
        <f t="shared" si="17"/>
        <v>/data/servers/was/D-LAN-CMD/D-LAN-CMD-O-03//bin/start.sh</v>
      </c>
      <c r="AD76" s="123" t="str">
        <f t="shared" si="18"/>
        <v>/data/servers/was/D-LAN-CMD/D-LAN-CMD-O-03//bin/shutdown.sh</v>
      </c>
      <c r="AE76" s="123" t="str">
        <f t="shared" si="19"/>
        <v>/data/servers/was/D-LAN-CMD/D-LAN-CMD-O-03//bin/kill.sh</v>
      </c>
      <c r="AF76" s="123" t="str">
        <f t="shared" si="20"/>
        <v>/data/servers/was/D-LAN-CMD/D-LAN-CMD-O-03//configuration/standalone.xml</v>
      </c>
      <c r="AG76" s="123" t="str">
        <f t="shared" si="9"/>
        <v>/data/apps/was/D-LAN-CMD/D-LAN-CMD-O-03/</v>
      </c>
      <c r="AH76" s="123" t="str">
        <f t="shared" si="10"/>
        <v>/data/logs/was/D-LAN-CMD/D-LAN-CMD-O-03</v>
      </c>
      <c r="AI76" s="59" t="s">
        <v>2696</v>
      </c>
      <c r="AJ76" s="59" t="s">
        <v>2697</v>
      </c>
      <c r="AK76" s="59">
        <f t="shared" si="21"/>
        <v>7100</v>
      </c>
      <c r="AL76" s="123"/>
    </row>
    <row r="77" spans="1:38">
      <c r="A77" s="229">
        <v>54</v>
      </c>
      <c r="B77" s="229" t="s">
        <v>2694</v>
      </c>
      <c r="C77" s="236" t="s">
        <v>2754</v>
      </c>
      <c r="D77" s="229" t="str">
        <f>VLOOKUP(C77,'[2]2. 업무구분'!A$4:B$60,2,0)</f>
        <v>LAN</v>
      </c>
      <c r="E77" s="229">
        <v>1</v>
      </c>
      <c r="F77" s="231" t="str">
        <f t="shared" si="11"/>
        <v xml:space="preserve"> 09 EBSLang 개발계 #1</v>
      </c>
      <c r="G77" s="231" t="str">
        <f t="shared" si="29"/>
        <v>dlanap01</v>
      </c>
      <c r="H77" s="122" t="s">
        <v>2759</v>
      </c>
      <c r="I77" s="229" t="str">
        <f>VLOOKUP(H77,'[2]2. 업무구분'!D$4:E$60,2,0)</f>
        <v>SMD</v>
      </c>
      <c r="J77" s="229" t="str">
        <f t="shared" si="27"/>
        <v>D-LAN-SMD</v>
      </c>
      <c r="K77" s="229">
        <v>8080</v>
      </c>
      <c r="L77" s="229">
        <f t="shared" si="13"/>
        <v>10000</v>
      </c>
      <c r="M77" s="229" t="s">
        <v>2646</v>
      </c>
      <c r="N77" s="229">
        <v>0</v>
      </c>
      <c r="O77" s="59">
        <v>4</v>
      </c>
      <c r="P77" s="59" t="str">
        <f t="shared" si="1"/>
        <v>D-LAN-SMD-O-04</v>
      </c>
      <c r="Q77" s="233">
        <f t="shared" si="31"/>
        <v>18480</v>
      </c>
      <c r="R77" s="234">
        <f t="shared" si="32"/>
        <v>18409</v>
      </c>
      <c r="S77" s="234">
        <f t="shared" si="33"/>
        <v>20390</v>
      </c>
      <c r="T77" s="234">
        <f t="shared" si="34"/>
        <v>400</v>
      </c>
      <c r="U77" s="123"/>
      <c r="V77" s="59">
        <f>IF(B77="d", 512, IF(M69="M",512,IF(M69="O",2048,IF(M69="A",1024, 1024))))</f>
        <v>512</v>
      </c>
      <c r="W77" s="59">
        <f>IF(B77="d", 128, IF(#REF!="A","",IF(#REF!="F",(V77/16)*6,IF(#REF!="S",V77/4))))</f>
        <v>128</v>
      </c>
      <c r="X77" s="59">
        <f t="shared" si="7"/>
        <v>128</v>
      </c>
      <c r="Y77" s="59">
        <f t="shared" si="14"/>
        <v>128</v>
      </c>
      <c r="Z77" s="59">
        <f t="shared" si="8"/>
        <v>128</v>
      </c>
      <c r="AA77" s="59" t="str">
        <f t="shared" si="15"/>
        <v>D-LAN-SMD-[DB구분코드]-M-4</v>
      </c>
      <c r="AB77" s="123" t="str">
        <f t="shared" si="16"/>
        <v>/data/servers/was/D-LAN-SMD/D-LAN-SMD-O-04/</v>
      </c>
      <c r="AC77" s="123" t="str">
        <f t="shared" si="17"/>
        <v>/data/servers/was/D-LAN-SMD/D-LAN-SMD-O-04//bin/start.sh</v>
      </c>
      <c r="AD77" s="123" t="str">
        <f t="shared" si="18"/>
        <v>/data/servers/was/D-LAN-SMD/D-LAN-SMD-O-04//bin/shutdown.sh</v>
      </c>
      <c r="AE77" s="123" t="str">
        <f t="shared" si="19"/>
        <v>/data/servers/was/D-LAN-SMD/D-LAN-SMD-O-04//bin/kill.sh</v>
      </c>
      <c r="AF77" s="123" t="str">
        <f t="shared" si="20"/>
        <v>/data/servers/was/D-LAN-SMD/D-LAN-SMD-O-04//configuration/standalone.xml</v>
      </c>
      <c r="AG77" s="123" t="str">
        <f t="shared" si="9"/>
        <v>/data/apps/was/D-LAN-SMD/D-LAN-SMD-O-04/</v>
      </c>
      <c r="AH77" s="123" t="str">
        <f t="shared" si="10"/>
        <v>/data/logs/was/D-LAN-SMD/D-LAN-SMD-O-04</v>
      </c>
      <c r="AI77" s="59" t="s">
        <v>2696</v>
      </c>
      <c r="AJ77" s="59" t="s">
        <v>2697</v>
      </c>
      <c r="AK77" s="59">
        <f t="shared" si="21"/>
        <v>7100</v>
      </c>
      <c r="AL77" s="123"/>
    </row>
  </sheetData>
  <mergeCells count="45">
    <mergeCell ref="C3:E3"/>
    <mergeCell ref="F3:I3"/>
    <mergeCell ref="J3:L3"/>
    <mergeCell ref="D4:E4"/>
    <mergeCell ref="F4:I4"/>
    <mergeCell ref="J4:L4"/>
    <mergeCell ref="J5:L5"/>
    <mergeCell ref="D6:E6"/>
    <mergeCell ref="F6:I6"/>
    <mergeCell ref="J6:L6"/>
    <mergeCell ref="D7:E7"/>
    <mergeCell ref="F7:I7"/>
    <mergeCell ref="J7:L7"/>
    <mergeCell ref="J8:J10"/>
    <mergeCell ref="K8:L8"/>
    <mergeCell ref="F9:I9"/>
    <mergeCell ref="F10:I10"/>
    <mergeCell ref="F11:I11"/>
    <mergeCell ref="D13:D14"/>
    <mergeCell ref="F13:I13"/>
    <mergeCell ref="F14:I14"/>
    <mergeCell ref="A17:A19"/>
    <mergeCell ref="B17:B19"/>
    <mergeCell ref="C17:C19"/>
    <mergeCell ref="D17:D19"/>
    <mergeCell ref="E17:E19"/>
    <mergeCell ref="F17:F19"/>
    <mergeCell ref="G17:G19"/>
    <mergeCell ref="C5:C14"/>
    <mergeCell ref="D5:E5"/>
    <mergeCell ref="F5:I5"/>
    <mergeCell ref="D8:E12"/>
    <mergeCell ref="F8:I8"/>
    <mergeCell ref="F12:I12"/>
    <mergeCell ref="AJ18:AK18"/>
    <mergeCell ref="H17:J17"/>
    <mergeCell ref="K17:AH17"/>
    <mergeCell ref="AI17:AK17"/>
    <mergeCell ref="AL17:AL19"/>
    <mergeCell ref="H18:J18"/>
    <mergeCell ref="K18:O18"/>
    <mergeCell ref="P18:U18"/>
    <mergeCell ref="V18:Z18"/>
    <mergeCell ref="AG18:AH18"/>
    <mergeCell ref="AI18:AI19"/>
  </mergeCells>
  <phoneticPr fontId="1" type="noConversion"/>
  <dataValidations count="1">
    <dataValidation type="list" allowBlank="1" showInputMessage="1" showErrorMessage="1" sqref="AI20:AI77">
      <formula1>"운영,통테,-"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13"/>
  <sheetViews>
    <sheetView tabSelected="1" zoomScale="85" zoomScaleNormal="85" workbookViewId="0">
      <pane ySplit="3" topLeftCell="A256" activePane="bottomLeft" state="frozen"/>
      <selection pane="bottomLeft" activeCell="G264" sqref="G264"/>
    </sheetView>
  </sheetViews>
  <sheetFormatPr defaultColWidth="9.875" defaultRowHeight="16.5"/>
  <cols>
    <col min="1" max="1" width="9.625" style="1" bestFit="1" customWidth="1"/>
    <col min="2" max="2" width="11" style="1" bestFit="1" customWidth="1"/>
    <col min="3" max="3" width="9" style="1" bestFit="1" customWidth="1"/>
    <col min="4" max="4" width="10.875" style="1" customWidth="1"/>
    <col min="5" max="5" width="32.25" style="1" customWidth="1"/>
    <col min="6" max="6" width="16" style="24" bestFit="1" customWidth="1"/>
    <col min="7" max="7" width="31.625" style="24" bestFit="1" customWidth="1"/>
    <col min="8" max="11" width="15" style="1" customWidth="1"/>
    <col min="12" max="12" width="22.25" style="1" customWidth="1"/>
    <col min="13" max="14" width="15" style="1" customWidth="1"/>
    <col min="15" max="16" width="23" style="1" customWidth="1"/>
    <col min="17" max="19" width="20.25" style="1" customWidth="1"/>
    <col min="20" max="20" width="111.5" style="24" customWidth="1"/>
    <col min="21" max="16384" width="9.875" style="1"/>
  </cols>
  <sheetData>
    <row r="1" spans="1:20" s="19" customFormat="1" ht="21.75" customHeight="1">
      <c r="A1" s="61" t="s">
        <v>740</v>
      </c>
      <c r="B1" s="61"/>
      <c r="C1" s="22"/>
      <c r="D1" s="22"/>
      <c r="E1" s="22"/>
      <c r="F1" s="23"/>
      <c r="G1" s="23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5"/>
    </row>
    <row r="2" spans="1:20" s="21" customFormat="1" ht="24" customHeight="1">
      <c r="A2" s="367" t="s">
        <v>43</v>
      </c>
      <c r="B2" s="367" t="s">
        <v>743</v>
      </c>
      <c r="C2" s="367" t="s">
        <v>371</v>
      </c>
      <c r="D2" s="367" t="s">
        <v>33</v>
      </c>
      <c r="E2" s="367" t="s">
        <v>1025</v>
      </c>
      <c r="F2" s="367" t="s">
        <v>375</v>
      </c>
      <c r="G2" s="367" t="s">
        <v>99</v>
      </c>
      <c r="H2" s="362" t="s">
        <v>1027</v>
      </c>
      <c r="I2" s="362" t="s">
        <v>1028</v>
      </c>
      <c r="J2" s="367" t="s">
        <v>128</v>
      </c>
      <c r="K2" s="362" t="s">
        <v>376</v>
      </c>
      <c r="L2" s="364" t="s">
        <v>380</v>
      </c>
      <c r="M2" s="364"/>
      <c r="N2" s="364"/>
      <c r="O2" s="364"/>
      <c r="P2" s="364"/>
      <c r="Q2" s="365" t="s">
        <v>358</v>
      </c>
      <c r="R2" s="365"/>
      <c r="S2" s="366"/>
      <c r="T2" s="367" t="s">
        <v>345</v>
      </c>
    </row>
    <row r="3" spans="1:20" s="21" customFormat="1" ht="24" customHeight="1">
      <c r="A3" s="368"/>
      <c r="B3" s="368"/>
      <c r="C3" s="368"/>
      <c r="D3" s="368"/>
      <c r="E3" s="368"/>
      <c r="F3" s="368"/>
      <c r="G3" s="368"/>
      <c r="H3" s="363"/>
      <c r="I3" s="363"/>
      <c r="J3" s="368"/>
      <c r="K3" s="363"/>
      <c r="L3" s="119" t="s">
        <v>127</v>
      </c>
      <c r="M3" s="119" t="s">
        <v>377</v>
      </c>
      <c r="N3" s="119" t="s">
        <v>378</v>
      </c>
      <c r="O3" s="119" t="s">
        <v>381</v>
      </c>
      <c r="P3" s="119" t="s">
        <v>379</v>
      </c>
      <c r="Q3" s="119" t="s">
        <v>541</v>
      </c>
      <c r="R3" s="119" t="s">
        <v>542</v>
      </c>
      <c r="S3" s="119" t="s">
        <v>543</v>
      </c>
      <c r="T3" s="368"/>
    </row>
    <row r="4" spans="1:20" s="20" customFormat="1" ht="17.25" customHeight="1">
      <c r="A4" s="282">
        <f>COUNTA($C4:C$4)</f>
        <v>1</v>
      </c>
      <c r="B4" s="282" t="s">
        <v>2964</v>
      </c>
      <c r="C4" s="282" t="s">
        <v>2965</v>
      </c>
      <c r="D4" s="283" t="s">
        <v>2966</v>
      </c>
      <c r="E4" s="283" t="s">
        <v>2972</v>
      </c>
      <c r="F4" s="63" t="s">
        <v>2967</v>
      </c>
      <c r="G4" s="63" t="s">
        <v>2967</v>
      </c>
      <c r="H4" s="282" t="s">
        <v>2973</v>
      </c>
      <c r="I4" s="282"/>
      <c r="J4" s="282" t="s">
        <v>2968</v>
      </c>
      <c r="K4" s="282">
        <v>7.8</v>
      </c>
      <c r="L4" s="282" t="s">
        <v>2969</v>
      </c>
      <c r="M4" s="282">
        <v>4</v>
      </c>
      <c r="N4" s="282">
        <v>16</v>
      </c>
      <c r="O4" s="282">
        <v>50</v>
      </c>
      <c r="P4" s="282" t="s">
        <v>2970</v>
      </c>
      <c r="Q4" s="66" t="s">
        <v>2970</v>
      </c>
      <c r="R4" s="282" t="s">
        <v>2970</v>
      </c>
      <c r="S4" s="282" t="s">
        <v>2970</v>
      </c>
      <c r="T4" s="64" t="s">
        <v>2971</v>
      </c>
    </row>
    <row r="5" spans="1:20" s="17" customFormat="1" ht="15.75" customHeight="1">
      <c r="A5" s="282">
        <f>COUNTA($C$4:C5)</f>
        <v>2</v>
      </c>
      <c r="B5" s="282"/>
      <c r="C5" s="282" t="s">
        <v>373</v>
      </c>
      <c r="D5" s="282" t="s">
        <v>1</v>
      </c>
      <c r="E5" s="282" t="s">
        <v>2771</v>
      </c>
      <c r="F5" s="63" t="s">
        <v>16</v>
      </c>
      <c r="G5" s="63" t="s">
        <v>167</v>
      </c>
      <c r="H5" s="282" t="s">
        <v>2460</v>
      </c>
      <c r="I5" s="282"/>
      <c r="J5" s="282" t="s">
        <v>5</v>
      </c>
      <c r="K5" s="282">
        <v>7.8</v>
      </c>
      <c r="L5" s="282" t="s">
        <v>382</v>
      </c>
      <c r="M5" s="282">
        <v>16</v>
      </c>
      <c r="N5" s="282">
        <v>64</v>
      </c>
      <c r="O5" s="282">
        <v>50</v>
      </c>
      <c r="P5" s="282" t="s">
        <v>0</v>
      </c>
      <c r="Q5" s="66" t="s">
        <v>0</v>
      </c>
      <c r="R5" s="282" t="s">
        <v>0</v>
      </c>
      <c r="S5" s="282" t="s">
        <v>118</v>
      </c>
      <c r="T5" s="63"/>
    </row>
    <row r="6" spans="1:20" s="17" customFormat="1" ht="15.75" customHeight="1">
      <c r="A6" s="282">
        <f>COUNTA($C$4:C6)</f>
        <v>3</v>
      </c>
      <c r="B6" s="282"/>
      <c r="C6" s="282" t="s">
        <v>373</v>
      </c>
      <c r="D6" s="282" t="s">
        <v>1</v>
      </c>
      <c r="E6" s="282" t="s">
        <v>2815</v>
      </c>
      <c r="F6" s="63" t="s">
        <v>16</v>
      </c>
      <c r="G6" s="63" t="s">
        <v>168</v>
      </c>
      <c r="H6" s="282" t="s">
        <v>2461</v>
      </c>
      <c r="I6" s="282"/>
      <c r="J6" s="282" t="s">
        <v>5</v>
      </c>
      <c r="K6" s="282">
        <v>7.8</v>
      </c>
      <c r="L6" s="282" t="s">
        <v>382</v>
      </c>
      <c r="M6" s="282">
        <v>16</v>
      </c>
      <c r="N6" s="282">
        <v>64</v>
      </c>
      <c r="O6" s="282">
        <v>50</v>
      </c>
      <c r="P6" s="282" t="s">
        <v>0</v>
      </c>
      <c r="Q6" s="66" t="s">
        <v>0</v>
      </c>
      <c r="R6" s="282" t="s">
        <v>0</v>
      </c>
      <c r="S6" s="282" t="s">
        <v>118</v>
      </c>
      <c r="T6" s="63"/>
    </row>
    <row r="7" spans="1:20" s="17" customFormat="1" ht="15.75" customHeight="1">
      <c r="A7" s="282">
        <f>COUNTA($C$4:C7)</f>
        <v>4</v>
      </c>
      <c r="B7" s="282"/>
      <c r="C7" s="282" t="s">
        <v>373</v>
      </c>
      <c r="D7" s="282" t="s">
        <v>1</v>
      </c>
      <c r="E7" s="282" t="s">
        <v>2772</v>
      </c>
      <c r="F7" s="63" t="s">
        <v>16</v>
      </c>
      <c r="G7" s="63" t="s">
        <v>169</v>
      </c>
      <c r="H7" s="282" t="s">
        <v>2462</v>
      </c>
      <c r="I7" s="282"/>
      <c r="J7" s="282" t="s">
        <v>5</v>
      </c>
      <c r="K7" s="282">
        <v>7.8</v>
      </c>
      <c r="L7" s="282" t="s">
        <v>382</v>
      </c>
      <c r="M7" s="282">
        <v>4</v>
      </c>
      <c r="N7" s="282">
        <v>16</v>
      </c>
      <c r="O7" s="282">
        <v>50</v>
      </c>
      <c r="P7" s="282" t="s">
        <v>0</v>
      </c>
      <c r="Q7" s="66" t="s">
        <v>0</v>
      </c>
      <c r="R7" s="282" t="s">
        <v>0</v>
      </c>
      <c r="S7" s="282" t="s">
        <v>118</v>
      </c>
      <c r="T7" s="63"/>
    </row>
    <row r="8" spans="1:20" s="17" customFormat="1" ht="15.75" customHeight="1">
      <c r="A8" s="282">
        <f>COUNTA($C$4:C8)</f>
        <v>5</v>
      </c>
      <c r="B8" s="282"/>
      <c r="C8" s="282" t="s">
        <v>373</v>
      </c>
      <c r="D8" s="282" t="s">
        <v>1</v>
      </c>
      <c r="E8" s="282" t="s">
        <v>2816</v>
      </c>
      <c r="F8" s="63" t="s">
        <v>16</v>
      </c>
      <c r="G8" s="63" t="s">
        <v>170</v>
      </c>
      <c r="H8" s="282" t="s">
        <v>2463</v>
      </c>
      <c r="I8" s="282"/>
      <c r="J8" s="282" t="s">
        <v>5</v>
      </c>
      <c r="K8" s="282">
        <v>7.8</v>
      </c>
      <c r="L8" s="282" t="s">
        <v>382</v>
      </c>
      <c r="M8" s="282">
        <v>4</v>
      </c>
      <c r="N8" s="282">
        <v>16</v>
      </c>
      <c r="O8" s="282">
        <v>50</v>
      </c>
      <c r="P8" s="282" t="s">
        <v>0</v>
      </c>
      <c r="Q8" s="66" t="s">
        <v>0</v>
      </c>
      <c r="R8" s="282" t="s">
        <v>0</v>
      </c>
      <c r="S8" s="282" t="s">
        <v>118</v>
      </c>
      <c r="T8" s="63"/>
    </row>
    <row r="9" spans="1:20" s="17" customFormat="1" ht="15.75" customHeight="1">
      <c r="A9" s="282">
        <f>COUNTA($C$4:C9)</f>
        <v>6</v>
      </c>
      <c r="B9" s="282"/>
      <c r="C9" s="282" t="s">
        <v>373</v>
      </c>
      <c r="D9" s="282" t="s">
        <v>1</v>
      </c>
      <c r="E9" s="282" t="s">
        <v>2773</v>
      </c>
      <c r="F9" s="63" t="s">
        <v>16</v>
      </c>
      <c r="G9" s="63" t="s">
        <v>171</v>
      </c>
      <c r="H9" s="282" t="s">
        <v>2464</v>
      </c>
      <c r="I9" s="282"/>
      <c r="J9" s="282" t="s">
        <v>5</v>
      </c>
      <c r="K9" s="282">
        <v>7.8</v>
      </c>
      <c r="L9" s="282" t="s">
        <v>382</v>
      </c>
      <c r="M9" s="282">
        <v>4</v>
      </c>
      <c r="N9" s="282">
        <v>16</v>
      </c>
      <c r="O9" s="282">
        <v>50</v>
      </c>
      <c r="P9" s="282" t="s">
        <v>0</v>
      </c>
      <c r="Q9" s="66" t="s">
        <v>0</v>
      </c>
      <c r="R9" s="282" t="s">
        <v>0</v>
      </c>
      <c r="S9" s="282" t="s">
        <v>118</v>
      </c>
      <c r="T9" s="63"/>
    </row>
    <row r="10" spans="1:20" s="17" customFormat="1" ht="15.75" customHeight="1">
      <c r="A10" s="282">
        <f>COUNTA($C$4:C10)</f>
        <v>7</v>
      </c>
      <c r="B10" s="282"/>
      <c r="C10" s="282" t="s">
        <v>373</v>
      </c>
      <c r="D10" s="282" t="s">
        <v>1</v>
      </c>
      <c r="E10" s="282" t="s">
        <v>2817</v>
      </c>
      <c r="F10" s="63" t="s">
        <v>16</v>
      </c>
      <c r="G10" s="63" t="s">
        <v>172</v>
      </c>
      <c r="H10" s="282" t="s">
        <v>2465</v>
      </c>
      <c r="I10" s="282"/>
      <c r="J10" s="282" t="s">
        <v>5</v>
      </c>
      <c r="K10" s="282">
        <v>7.8</v>
      </c>
      <c r="L10" s="282" t="s">
        <v>382</v>
      </c>
      <c r="M10" s="282">
        <v>4</v>
      </c>
      <c r="N10" s="282">
        <v>16</v>
      </c>
      <c r="O10" s="282">
        <v>50</v>
      </c>
      <c r="P10" s="282" t="s">
        <v>0</v>
      </c>
      <c r="Q10" s="66" t="s">
        <v>0</v>
      </c>
      <c r="R10" s="282" t="s">
        <v>0</v>
      </c>
      <c r="S10" s="282" t="s">
        <v>118</v>
      </c>
      <c r="T10" s="63"/>
    </row>
    <row r="11" spans="1:20" s="17" customFormat="1" ht="15.75" customHeight="1">
      <c r="A11" s="282">
        <f>COUNTA($C$4:C11)</f>
        <v>8</v>
      </c>
      <c r="B11" s="282"/>
      <c r="C11" s="282" t="s">
        <v>373</v>
      </c>
      <c r="D11" s="282" t="s">
        <v>1</v>
      </c>
      <c r="E11" s="282" t="s">
        <v>2774</v>
      </c>
      <c r="F11" s="63" t="s">
        <v>16</v>
      </c>
      <c r="G11" s="63" t="s">
        <v>173</v>
      </c>
      <c r="H11" s="282" t="s">
        <v>2466</v>
      </c>
      <c r="I11" s="282"/>
      <c r="J11" s="282" t="s">
        <v>5</v>
      </c>
      <c r="K11" s="282">
        <v>7.8</v>
      </c>
      <c r="L11" s="282" t="s">
        <v>382</v>
      </c>
      <c r="M11" s="282">
        <v>4</v>
      </c>
      <c r="N11" s="282">
        <v>16</v>
      </c>
      <c r="O11" s="282">
        <v>50</v>
      </c>
      <c r="P11" s="282" t="s">
        <v>0</v>
      </c>
      <c r="Q11" s="66" t="s">
        <v>0</v>
      </c>
      <c r="R11" s="282" t="s">
        <v>0</v>
      </c>
      <c r="S11" s="282" t="s">
        <v>118</v>
      </c>
      <c r="T11" s="63"/>
    </row>
    <row r="12" spans="1:20" s="17" customFormat="1" ht="15.75" customHeight="1">
      <c r="A12" s="282">
        <f>COUNTA($C$4:C12)</f>
        <v>9</v>
      </c>
      <c r="B12" s="282"/>
      <c r="C12" s="282" t="s">
        <v>373</v>
      </c>
      <c r="D12" s="282" t="s">
        <v>1</v>
      </c>
      <c r="E12" s="282" t="s">
        <v>2818</v>
      </c>
      <c r="F12" s="63" t="s">
        <v>16</v>
      </c>
      <c r="G12" s="63" t="s">
        <v>174</v>
      </c>
      <c r="H12" s="282" t="s">
        <v>2467</v>
      </c>
      <c r="I12" s="282"/>
      <c r="J12" s="282" t="s">
        <v>5</v>
      </c>
      <c r="K12" s="282">
        <v>7.8</v>
      </c>
      <c r="L12" s="282" t="s">
        <v>382</v>
      </c>
      <c r="M12" s="282">
        <v>4</v>
      </c>
      <c r="N12" s="282">
        <v>16</v>
      </c>
      <c r="O12" s="282">
        <v>50</v>
      </c>
      <c r="P12" s="282" t="s">
        <v>0</v>
      </c>
      <c r="Q12" s="66" t="s">
        <v>0</v>
      </c>
      <c r="R12" s="282" t="s">
        <v>0</v>
      </c>
      <c r="S12" s="282" t="s">
        <v>118</v>
      </c>
      <c r="T12" s="63"/>
    </row>
    <row r="13" spans="1:20" s="17" customFormat="1" ht="15.75" customHeight="1">
      <c r="A13" s="282">
        <f>COUNTA($C$4:C13)</f>
        <v>10</v>
      </c>
      <c r="B13" s="282"/>
      <c r="C13" s="282" t="s">
        <v>373</v>
      </c>
      <c r="D13" s="282" t="s">
        <v>1</v>
      </c>
      <c r="E13" s="282" t="s">
        <v>2775</v>
      </c>
      <c r="F13" s="63" t="s">
        <v>16</v>
      </c>
      <c r="G13" s="63" t="s">
        <v>175</v>
      </c>
      <c r="H13" s="282" t="s">
        <v>2468</v>
      </c>
      <c r="I13" s="282"/>
      <c r="J13" s="282" t="s">
        <v>5</v>
      </c>
      <c r="K13" s="282">
        <v>7.8</v>
      </c>
      <c r="L13" s="282" t="s">
        <v>382</v>
      </c>
      <c r="M13" s="282">
        <v>4</v>
      </c>
      <c r="N13" s="282">
        <v>16</v>
      </c>
      <c r="O13" s="282">
        <v>50</v>
      </c>
      <c r="P13" s="282" t="s">
        <v>0</v>
      </c>
      <c r="Q13" s="66" t="s">
        <v>0</v>
      </c>
      <c r="R13" s="282" t="s">
        <v>0</v>
      </c>
      <c r="S13" s="282" t="s">
        <v>118</v>
      </c>
      <c r="T13" s="63"/>
    </row>
    <row r="14" spans="1:20" s="17" customFormat="1" ht="15.75" customHeight="1">
      <c r="A14" s="282">
        <f>COUNTA($C$4:C14)</f>
        <v>11</v>
      </c>
      <c r="B14" s="282"/>
      <c r="C14" s="282" t="s">
        <v>373</v>
      </c>
      <c r="D14" s="282" t="s">
        <v>1</v>
      </c>
      <c r="E14" s="282" t="s">
        <v>2819</v>
      </c>
      <c r="F14" s="63" t="s">
        <v>16</v>
      </c>
      <c r="G14" s="63" t="s">
        <v>176</v>
      </c>
      <c r="H14" s="282" t="s">
        <v>2469</v>
      </c>
      <c r="I14" s="282"/>
      <c r="J14" s="282" t="s">
        <v>5</v>
      </c>
      <c r="K14" s="282">
        <v>7.8</v>
      </c>
      <c r="L14" s="282" t="s">
        <v>382</v>
      </c>
      <c r="M14" s="282">
        <v>4</v>
      </c>
      <c r="N14" s="282">
        <v>16</v>
      </c>
      <c r="O14" s="282">
        <v>50</v>
      </c>
      <c r="P14" s="282" t="s">
        <v>0</v>
      </c>
      <c r="Q14" s="66" t="s">
        <v>0</v>
      </c>
      <c r="R14" s="282" t="s">
        <v>0</v>
      </c>
      <c r="S14" s="282" t="s">
        <v>118</v>
      </c>
      <c r="T14" s="63"/>
    </row>
    <row r="15" spans="1:20" s="17" customFormat="1" ht="15.75" customHeight="1">
      <c r="A15" s="282">
        <f>COUNTA($C$4:C15)</f>
        <v>12</v>
      </c>
      <c r="B15" s="282"/>
      <c r="C15" s="282" t="s">
        <v>373</v>
      </c>
      <c r="D15" s="282" t="s">
        <v>1</v>
      </c>
      <c r="E15" s="282" t="s">
        <v>2776</v>
      </c>
      <c r="F15" s="63" t="s">
        <v>16</v>
      </c>
      <c r="G15" s="63" t="s">
        <v>177</v>
      </c>
      <c r="H15" s="282" t="s">
        <v>2470</v>
      </c>
      <c r="I15" s="282"/>
      <c r="J15" s="282" t="s">
        <v>5</v>
      </c>
      <c r="K15" s="282">
        <v>7.8</v>
      </c>
      <c r="L15" s="282" t="s">
        <v>382</v>
      </c>
      <c r="M15" s="282">
        <v>4</v>
      </c>
      <c r="N15" s="282">
        <v>16</v>
      </c>
      <c r="O15" s="282">
        <v>50</v>
      </c>
      <c r="P15" s="282" t="s">
        <v>0</v>
      </c>
      <c r="Q15" s="66" t="s">
        <v>0</v>
      </c>
      <c r="R15" s="282" t="s">
        <v>0</v>
      </c>
      <c r="S15" s="282" t="s">
        <v>118</v>
      </c>
      <c r="T15" s="63"/>
    </row>
    <row r="16" spans="1:20" s="17" customFormat="1" ht="15.75" customHeight="1">
      <c r="A16" s="282">
        <f>COUNTA($C$4:C16)</f>
        <v>13</v>
      </c>
      <c r="B16" s="282"/>
      <c r="C16" s="282" t="s">
        <v>373</v>
      </c>
      <c r="D16" s="282" t="s">
        <v>1</v>
      </c>
      <c r="E16" s="282" t="s">
        <v>2820</v>
      </c>
      <c r="F16" s="63" t="s">
        <v>16</v>
      </c>
      <c r="G16" s="63" t="s">
        <v>178</v>
      </c>
      <c r="H16" s="282" t="s">
        <v>2471</v>
      </c>
      <c r="I16" s="282"/>
      <c r="J16" s="282" t="s">
        <v>5</v>
      </c>
      <c r="K16" s="282">
        <v>7.8</v>
      </c>
      <c r="L16" s="282" t="s">
        <v>382</v>
      </c>
      <c r="M16" s="282">
        <v>4</v>
      </c>
      <c r="N16" s="282">
        <v>16</v>
      </c>
      <c r="O16" s="282">
        <v>50</v>
      </c>
      <c r="P16" s="282" t="s">
        <v>0</v>
      </c>
      <c r="Q16" s="66" t="s">
        <v>0</v>
      </c>
      <c r="R16" s="282" t="s">
        <v>0</v>
      </c>
      <c r="S16" s="282" t="s">
        <v>118</v>
      </c>
      <c r="T16" s="63"/>
    </row>
    <row r="17" spans="1:20" s="17" customFormat="1" ht="15.75" customHeight="1">
      <c r="A17" s="282">
        <f>COUNTA($C$4:C17)</f>
        <v>14</v>
      </c>
      <c r="B17" s="282"/>
      <c r="C17" s="282" t="s">
        <v>373</v>
      </c>
      <c r="D17" s="282" t="s">
        <v>1</v>
      </c>
      <c r="E17" s="282" t="s">
        <v>2777</v>
      </c>
      <c r="F17" s="63" t="s">
        <v>16</v>
      </c>
      <c r="G17" s="63" t="s">
        <v>179</v>
      </c>
      <c r="H17" s="282" t="s">
        <v>2472</v>
      </c>
      <c r="I17" s="282"/>
      <c r="J17" s="282" t="s">
        <v>5</v>
      </c>
      <c r="K17" s="282">
        <v>7.8</v>
      </c>
      <c r="L17" s="282" t="s">
        <v>382</v>
      </c>
      <c r="M17" s="282">
        <v>4</v>
      </c>
      <c r="N17" s="282">
        <v>16</v>
      </c>
      <c r="O17" s="282">
        <v>50</v>
      </c>
      <c r="P17" s="282" t="s">
        <v>0</v>
      </c>
      <c r="Q17" s="66" t="s">
        <v>0</v>
      </c>
      <c r="R17" s="282" t="s">
        <v>118</v>
      </c>
      <c r="S17" s="282" t="s">
        <v>118</v>
      </c>
      <c r="T17" s="63"/>
    </row>
    <row r="18" spans="1:20" s="17" customFormat="1" ht="15.75" customHeight="1">
      <c r="A18" s="282">
        <f>COUNTA($C$4:C18)</f>
        <v>15</v>
      </c>
      <c r="B18" s="282"/>
      <c r="C18" s="282" t="s">
        <v>373</v>
      </c>
      <c r="D18" s="282" t="s">
        <v>1</v>
      </c>
      <c r="E18" s="282" t="s">
        <v>2821</v>
      </c>
      <c r="F18" s="63" t="s">
        <v>16</v>
      </c>
      <c r="G18" s="63" t="s">
        <v>180</v>
      </c>
      <c r="H18" s="282" t="s">
        <v>2473</v>
      </c>
      <c r="I18" s="282"/>
      <c r="J18" s="282" t="s">
        <v>5</v>
      </c>
      <c r="K18" s="282">
        <v>7.8</v>
      </c>
      <c r="L18" s="282" t="s">
        <v>382</v>
      </c>
      <c r="M18" s="282">
        <v>4</v>
      </c>
      <c r="N18" s="282">
        <v>16</v>
      </c>
      <c r="O18" s="282">
        <v>50</v>
      </c>
      <c r="P18" s="282" t="s">
        <v>0</v>
      </c>
      <c r="Q18" s="66" t="s">
        <v>0</v>
      </c>
      <c r="R18" s="282" t="s">
        <v>0</v>
      </c>
      <c r="S18" s="282" t="s">
        <v>118</v>
      </c>
      <c r="T18" s="63"/>
    </row>
    <row r="19" spans="1:20" s="17" customFormat="1" ht="15.75" customHeight="1">
      <c r="A19" s="282">
        <f>COUNTA($C$4:C19)</f>
        <v>16</v>
      </c>
      <c r="B19" s="282"/>
      <c r="C19" s="282" t="s">
        <v>373</v>
      </c>
      <c r="D19" s="282" t="s">
        <v>1</v>
      </c>
      <c r="E19" s="282" t="s">
        <v>2778</v>
      </c>
      <c r="F19" s="63" t="s">
        <v>16</v>
      </c>
      <c r="G19" s="63" t="s">
        <v>181</v>
      </c>
      <c r="H19" s="282" t="s">
        <v>2474</v>
      </c>
      <c r="I19" s="282"/>
      <c r="J19" s="282" t="s">
        <v>5</v>
      </c>
      <c r="K19" s="282">
        <v>7.8</v>
      </c>
      <c r="L19" s="282" t="s">
        <v>382</v>
      </c>
      <c r="M19" s="282">
        <v>4</v>
      </c>
      <c r="N19" s="282">
        <v>16</v>
      </c>
      <c r="O19" s="282">
        <v>50</v>
      </c>
      <c r="P19" s="282" t="s">
        <v>0</v>
      </c>
      <c r="Q19" s="66" t="s">
        <v>0</v>
      </c>
      <c r="R19" s="282" t="s">
        <v>0</v>
      </c>
      <c r="S19" s="282" t="s">
        <v>118</v>
      </c>
      <c r="T19" s="63"/>
    </row>
    <row r="20" spans="1:20" s="17" customFormat="1" ht="15.75" customHeight="1">
      <c r="A20" s="282">
        <f>COUNTA($C$4:C20)</f>
        <v>17</v>
      </c>
      <c r="B20" s="282"/>
      <c r="C20" s="282" t="s">
        <v>373</v>
      </c>
      <c r="D20" s="282" t="s">
        <v>1</v>
      </c>
      <c r="E20" s="282" t="s">
        <v>2822</v>
      </c>
      <c r="F20" s="63" t="s">
        <v>16</v>
      </c>
      <c r="G20" s="63" t="s">
        <v>182</v>
      </c>
      <c r="H20" s="282" t="s">
        <v>2475</v>
      </c>
      <c r="I20" s="282"/>
      <c r="J20" s="282" t="s">
        <v>5</v>
      </c>
      <c r="K20" s="282">
        <v>7.8</v>
      </c>
      <c r="L20" s="282" t="s">
        <v>382</v>
      </c>
      <c r="M20" s="282">
        <v>4</v>
      </c>
      <c r="N20" s="282">
        <v>16</v>
      </c>
      <c r="O20" s="282">
        <v>50</v>
      </c>
      <c r="P20" s="282" t="s">
        <v>0</v>
      </c>
      <c r="Q20" s="66" t="s">
        <v>0</v>
      </c>
      <c r="R20" s="282" t="s">
        <v>0</v>
      </c>
      <c r="S20" s="282" t="s">
        <v>118</v>
      </c>
      <c r="T20" s="63"/>
    </row>
    <row r="21" spans="1:20" s="17" customFormat="1" ht="15.75" customHeight="1">
      <c r="A21" s="282">
        <f>COUNTA($C$4:C21)</f>
        <v>18</v>
      </c>
      <c r="B21" s="282"/>
      <c r="C21" s="282" t="s">
        <v>373</v>
      </c>
      <c r="D21" s="282" t="s">
        <v>1</v>
      </c>
      <c r="E21" s="282" t="s">
        <v>2779</v>
      </c>
      <c r="F21" s="63" t="s">
        <v>16</v>
      </c>
      <c r="G21" s="63" t="s">
        <v>183</v>
      </c>
      <c r="H21" s="282" t="s">
        <v>2476</v>
      </c>
      <c r="I21" s="282"/>
      <c r="J21" s="282" t="s">
        <v>5</v>
      </c>
      <c r="K21" s="282">
        <v>7.8</v>
      </c>
      <c r="L21" s="282" t="s">
        <v>382</v>
      </c>
      <c r="M21" s="282">
        <v>4</v>
      </c>
      <c r="N21" s="282">
        <v>16</v>
      </c>
      <c r="O21" s="282">
        <v>50</v>
      </c>
      <c r="P21" s="282" t="s">
        <v>0</v>
      </c>
      <c r="Q21" s="66" t="s">
        <v>0</v>
      </c>
      <c r="R21" s="282" t="s">
        <v>0</v>
      </c>
      <c r="S21" s="282" t="s">
        <v>118</v>
      </c>
      <c r="T21" s="63"/>
    </row>
    <row r="22" spans="1:20" s="17" customFormat="1" ht="15.75" customHeight="1">
      <c r="A22" s="282">
        <f>COUNTA($C$4:C22)</f>
        <v>19</v>
      </c>
      <c r="B22" s="282"/>
      <c r="C22" s="282" t="s">
        <v>373</v>
      </c>
      <c r="D22" s="282" t="s">
        <v>1</v>
      </c>
      <c r="E22" s="282" t="s">
        <v>2823</v>
      </c>
      <c r="F22" s="63" t="s">
        <v>16</v>
      </c>
      <c r="G22" s="63" t="s">
        <v>184</v>
      </c>
      <c r="H22" s="282" t="s">
        <v>2477</v>
      </c>
      <c r="I22" s="282"/>
      <c r="J22" s="282" t="s">
        <v>5</v>
      </c>
      <c r="K22" s="282">
        <v>7.8</v>
      </c>
      <c r="L22" s="282" t="s">
        <v>382</v>
      </c>
      <c r="M22" s="282">
        <v>4</v>
      </c>
      <c r="N22" s="282">
        <v>16</v>
      </c>
      <c r="O22" s="282">
        <v>50</v>
      </c>
      <c r="P22" s="282" t="s">
        <v>0</v>
      </c>
      <c r="Q22" s="66" t="s">
        <v>0</v>
      </c>
      <c r="R22" s="282" t="s">
        <v>0</v>
      </c>
      <c r="S22" s="282" t="s">
        <v>118</v>
      </c>
      <c r="T22" s="63"/>
    </row>
    <row r="23" spans="1:20" s="17" customFormat="1" ht="15.75" customHeight="1">
      <c r="A23" s="282">
        <f>COUNTA($C$4:C23)</f>
        <v>20</v>
      </c>
      <c r="B23" s="282"/>
      <c r="C23" s="282" t="s">
        <v>373</v>
      </c>
      <c r="D23" s="282" t="s">
        <v>1</v>
      </c>
      <c r="E23" s="282" t="s">
        <v>2780</v>
      </c>
      <c r="F23" s="63" t="s">
        <v>16</v>
      </c>
      <c r="G23" s="63" t="s">
        <v>185</v>
      </c>
      <c r="H23" s="282" t="s">
        <v>2478</v>
      </c>
      <c r="I23" s="282"/>
      <c r="J23" s="282" t="s">
        <v>5</v>
      </c>
      <c r="K23" s="282">
        <v>7.8</v>
      </c>
      <c r="L23" s="282" t="s">
        <v>382</v>
      </c>
      <c r="M23" s="282">
        <v>4</v>
      </c>
      <c r="N23" s="282">
        <v>16</v>
      </c>
      <c r="O23" s="282">
        <v>50</v>
      </c>
      <c r="P23" s="282" t="s">
        <v>0</v>
      </c>
      <c r="Q23" s="66" t="s">
        <v>0</v>
      </c>
      <c r="R23" s="282" t="s">
        <v>0</v>
      </c>
      <c r="S23" s="282" t="s">
        <v>118</v>
      </c>
      <c r="T23" s="63"/>
    </row>
    <row r="24" spans="1:20" s="17" customFormat="1" ht="15.75" customHeight="1">
      <c r="A24" s="282">
        <f>COUNTA($C$4:C24)</f>
        <v>21</v>
      </c>
      <c r="B24" s="282"/>
      <c r="C24" s="282" t="s">
        <v>373</v>
      </c>
      <c r="D24" s="282" t="s">
        <v>1</v>
      </c>
      <c r="E24" s="282" t="s">
        <v>2824</v>
      </c>
      <c r="F24" s="63" t="s">
        <v>16</v>
      </c>
      <c r="G24" s="63" t="s">
        <v>186</v>
      </c>
      <c r="H24" s="282" t="s">
        <v>2479</v>
      </c>
      <c r="I24" s="282"/>
      <c r="J24" s="282" t="s">
        <v>5</v>
      </c>
      <c r="K24" s="282">
        <v>7.8</v>
      </c>
      <c r="L24" s="282" t="s">
        <v>382</v>
      </c>
      <c r="M24" s="282">
        <v>4</v>
      </c>
      <c r="N24" s="282">
        <v>16</v>
      </c>
      <c r="O24" s="282">
        <v>50</v>
      </c>
      <c r="P24" s="282" t="s">
        <v>0</v>
      </c>
      <c r="Q24" s="66" t="s">
        <v>0</v>
      </c>
      <c r="R24" s="282" t="s">
        <v>0</v>
      </c>
      <c r="S24" s="282" t="s">
        <v>118</v>
      </c>
      <c r="T24" s="63"/>
    </row>
    <row r="25" spans="1:20" s="17" customFormat="1" ht="15.75" customHeight="1">
      <c r="A25" s="282">
        <f>COUNTA($C$4:C25)</f>
        <v>22</v>
      </c>
      <c r="B25" s="282"/>
      <c r="C25" s="282" t="s">
        <v>373</v>
      </c>
      <c r="D25" s="282" t="s">
        <v>1</v>
      </c>
      <c r="E25" s="282" t="s">
        <v>2316</v>
      </c>
      <c r="F25" s="63" t="s">
        <v>134</v>
      </c>
      <c r="G25" s="63" t="s">
        <v>187</v>
      </c>
      <c r="H25" s="282" t="s">
        <v>2480</v>
      </c>
      <c r="I25" s="282"/>
      <c r="J25" s="282" t="s">
        <v>5</v>
      </c>
      <c r="K25" s="282">
        <v>7.8</v>
      </c>
      <c r="L25" s="282" t="s">
        <v>382</v>
      </c>
      <c r="M25" s="282">
        <v>8</v>
      </c>
      <c r="N25" s="282">
        <v>32</v>
      </c>
      <c r="O25" s="282">
        <v>50</v>
      </c>
      <c r="P25" s="282" t="s">
        <v>0</v>
      </c>
      <c r="Q25" s="66" t="s">
        <v>0</v>
      </c>
      <c r="R25" s="282" t="s">
        <v>0</v>
      </c>
      <c r="S25" s="282" t="s">
        <v>118</v>
      </c>
      <c r="T25" s="63"/>
    </row>
    <row r="26" spans="1:20" s="18" customFormat="1" ht="15.75" customHeight="1">
      <c r="A26" s="282">
        <f>COUNTA($C$4:C26)</f>
        <v>23</v>
      </c>
      <c r="B26" s="282"/>
      <c r="C26" s="282" t="s">
        <v>373</v>
      </c>
      <c r="D26" s="282" t="s">
        <v>1</v>
      </c>
      <c r="E26" s="282" t="s">
        <v>2317</v>
      </c>
      <c r="F26" s="63" t="s">
        <v>134</v>
      </c>
      <c r="G26" s="63" t="s">
        <v>188</v>
      </c>
      <c r="H26" s="282" t="s">
        <v>2481</v>
      </c>
      <c r="I26" s="282"/>
      <c r="J26" s="282" t="s">
        <v>5</v>
      </c>
      <c r="K26" s="282">
        <v>7.8</v>
      </c>
      <c r="L26" s="282" t="s">
        <v>382</v>
      </c>
      <c r="M26" s="282">
        <v>8</v>
      </c>
      <c r="N26" s="282">
        <v>32</v>
      </c>
      <c r="O26" s="282">
        <v>50</v>
      </c>
      <c r="P26" s="282" t="s">
        <v>0</v>
      </c>
      <c r="Q26" s="66" t="s">
        <v>0</v>
      </c>
      <c r="R26" s="282" t="s">
        <v>0</v>
      </c>
      <c r="S26" s="282" t="s">
        <v>118</v>
      </c>
      <c r="T26" s="63"/>
    </row>
    <row r="27" spans="1:20" s="17" customFormat="1" ht="15.75" customHeight="1">
      <c r="A27" s="282">
        <f>COUNTA($C$4:C27)</f>
        <v>24</v>
      </c>
      <c r="B27" s="282"/>
      <c r="C27" s="282" t="s">
        <v>373</v>
      </c>
      <c r="D27" s="282" t="s">
        <v>1</v>
      </c>
      <c r="E27" s="282" t="s">
        <v>2318</v>
      </c>
      <c r="F27" s="63" t="s">
        <v>134</v>
      </c>
      <c r="G27" s="63" t="s">
        <v>189</v>
      </c>
      <c r="H27" s="282" t="s">
        <v>2482</v>
      </c>
      <c r="I27" s="282"/>
      <c r="J27" s="282" t="s">
        <v>5</v>
      </c>
      <c r="K27" s="282">
        <v>7.8</v>
      </c>
      <c r="L27" s="282" t="s">
        <v>382</v>
      </c>
      <c r="M27" s="282">
        <v>8</v>
      </c>
      <c r="N27" s="282">
        <v>32</v>
      </c>
      <c r="O27" s="282">
        <v>50</v>
      </c>
      <c r="P27" s="282" t="s">
        <v>0</v>
      </c>
      <c r="Q27" s="66" t="s">
        <v>0</v>
      </c>
      <c r="R27" s="282" t="s">
        <v>0</v>
      </c>
      <c r="S27" s="282" t="s">
        <v>118</v>
      </c>
      <c r="T27" s="63"/>
    </row>
    <row r="28" spans="1:20" s="17" customFormat="1" ht="15.75" customHeight="1">
      <c r="A28" s="282">
        <f>COUNTA($C$4:C28)</f>
        <v>25</v>
      </c>
      <c r="B28" s="282"/>
      <c r="C28" s="282" t="s">
        <v>373</v>
      </c>
      <c r="D28" s="282" t="s">
        <v>1</v>
      </c>
      <c r="E28" s="282" t="s">
        <v>2319</v>
      </c>
      <c r="F28" s="63" t="s">
        <v>134</v>
      </c>
      <c r="G28" s="63" t="s">
        <v>190</v>
      </c>
      <c r="H28" s="282" t="s">
        <v>2483</v>
      </c>
      <c r="I28" s="282"/>
      <c r="J28" s="282" t="s">
        <v>5</v>
      </c>
      <c r="K28" s="282">
        <v>7.8</v>
      </c>
      <c r="L28" s="282" t="s">
        <v>382</v>
      </c>
      <c r="M28" s="282">
        <v>8</v>
      </c>
      <c r="N28" s="282">
        <v>32</v>
      </c>
      <c r="O28" s="282">
        <v>50</v>
      </c>
      <c r="P28" s="282" t="s">
        <v>0</v>
      </c>
      <c r="Q28" s="66" t="s">
        <v>0</v>
      </c>
      <c r="R28" s="282" t="s">
        <v>0</v>
      </c>
      <c r="S28" s="282" t="s">
        <v>118</v>
      </c>
      <c r="T28" s="63"/>
    </row>
    <row r="29" spans="1:20" s="16" customFormat="1" ht="15.75" customHeight="1">
      <c r="A29" s="282">
        <f>COUNTA($C$4:C29)</f>
        <v>26</v>
      </c>
      <c r="B29" s="282"/>
      <c r="C29" s="282" t="s">
        <v>373</v>
      </c>
      <c r="D29" s="282" t="s">
        <v>1</v>
      </c>
      <c r="E29" s="282" t="s">
        <v>2320</v>
      </c>
      <c r="F29" s="63" t="s">
        <v>134</v>
      </c>
      <c r="G29" s="63" t="s">
        <v>191</v>
      </c>
      <c r="H29" s="282" t="s">
        <v>2484</v>
      </c>
      <c r="I29" s="282"/>
      <c r="J29" s="282" t="s">
        <v>5</v>
      </c>
      <c r="K29" s="282">
        <v>7.8</v>
      </c>
      <c r="L29" s="282" t="s">
        <v>382</v>
      </c>
      <c r="M29" s="282">
        <v>8</v>
      </c>
      <c r="N29" s="282">
        <v>32</v>
      </c>
      <c r="O29" s="282">
        <v>50</v>
      </c>
      <c r="P29" s="282" t="s">
        <v>0</v>
      </c>
      <c r="Q29" s="66" t="s">
        <v>0</v>
      </c>
      <c r="R29" s="282" t="s">
        <v>0</v>
      </c>
      <c r="S29" s="282" t="s">
        <v>118</v>
      </c>
      <c r="T29" s="64"/>
    </row>
    <row r="30" spans="1:20" s="16" customFormat="1" ht="15.75" customHeight="1">
      <c r="A30" s="282">
        <f>COUNTA($C$4:C30)</f>
        <v>27</v>
      </c>
      <c r="B30" s="282"/>
      <c r="C30" s="282" t="s">
        <v>373</v>
      </c>
      <c r="D30" s="282" t="s">
        <v>1</v>
      </c>
      <c r="E30" s="282" t="s">
        <v>2321</v>
      </c>
      <c r="F30" s="63" t="s">
        <v>134</v>
      </c>
      <c r="G30" s="63" t="s">
        <v>192</v>
      </c>
      <c r="H30" s="282" t="s">
        <v>2485</v>
      </c>
      <c r="I30" s="282"/>
      <c r="J30" s="282" t="s">
        <v>5</v>
      </c>
      <c r="K30" s="282">
        <v>7.8</v>
      </c>
      <c r="L30" s="282" t="s">
        <v>382</v>
      </c>
      <c r="M30" s="282">
        <v>8</v>
      </c>
      <c r="N30" s="282">
        <v>32</v>
      </c>
      <c r="O30" s="282">
        <v>50</v>
      </c>
      <c r="P30" s="282" t="s">
        <v>0</v>
      </c>
      <c r="Q30" s="66" t="s">
        <v>0</v>
      </c>
      <c r="R30" s="282" t="s">
        <v>0</v>
      </c>
      <c r="S30" s="282" t="s">
        <v>118</v>
      </c>
      <c r="T30" s="64"/>
    </row>
    <row r="31" spans="1:20" s="16" customFormat="1" ht="15.75" customHeight="1">
      <c r="A31" s="282">
        <f>COUNTA($C$4:C31)</f>
        <v>28</v>
      </c>
      <c r="B31" s="282"/>
      <c r="C31" s="282" t="s">
        <v>373</v>
      </c>
      <c r="D31" s="282" t="s">
        <v>1</v>
      </c>
      <c r="E31" s="282" t="s">
        <v>2322</v>
      </c>
      <c r="F31" s="64" t="s">
        <v>134</v>
      </c>
      <c r="G31" s="63" t="s">
        <v>193</v>
      </c>
      <c r="H31" s="282" t="s">
        <v>2486</v>
      </c>
      <c r="I31" s="282"/>
      <c r="J31" s="282" t="s">
        <v>5</v>
      </c>
      <c r="K31" s="282">
        <v>7.8</v>
      </c>
      <c r="L31" s="282" t="s">
        <v>382</v>
      </c>
      <c r="M31" s="282">
        <v>8</v>
      </c>
      <c r="N31" s="282">
        <v>32</v>
      </c>
      <c r="O31" s="282">
        <v>50</v>
      </c>
      <c r="P31" s="282" t="s">
        <v>0</v>
      </c>
      <c r="Q31" s="66" t="s">
        <v>0</v>
      </c>
      <c r="R31" s="282" t="s">
        <v>0</v>
      </c>
      <c r="S31" s="282" t="s">
        <v>118</v>
      </c>
      <c r="T31" s="64"/>
    </row>
    <row r="32" spans="1:20" s="17" customFormat="1" ht="15.75" customHeight="1">
      <c r="A32" s="282">
        <f>COUNTA($C$4:C32)</f>
        <v>29</v>
      </c>
      <c r="B32" s="282"/>
      <c r="C32" s="282" t="s">
        <v>373</v>
      </c>
      <c r="D32" s="282" t="s">
        <v>1</v>
      </c>
      <c r="E32" s="282" t="s">
        <v>2903</v>
      </c>
      <c r="F32" s="63" t="s">
        <v>19</v>
      </c>
      <c r="G32" s="63" t="s">
        <v>146</v>
      </c>
      <c r="H32" s="282" t="s">
        <v>2487</v>
      </c>
      <c r="I32" s="282"/>
      <c r="J32" s="282" t="s">
        <v>5</v>
      </c>
      <c r="K32" s="282">
        <v>7.8</v>
      </c>
      <c r="L32" s="282" t="s">
        <v>382</v>
      </c>
      <c r="M32" s="282">
        <v>8</v>
      </c>
      <c r="N32" s="282">
        <v>32</v>
      </c>
      <c r="O32" s="282">
        <v>50</v>
      </c>
      <c r="P32" s="282" t="s">
        <v>0</v>
      </c>
      <c r="Q32" s="66" t="s">
        <v>0</v>
      </c>
      <c r="R32" s="282" t="s">
        <v>0</v>
      </c>
      <c r="S32" s="282" t="s">
        <v>118</v>
      </c>
      <c r="T32" s="63"/>
    </row>
    <row r="33" spans="1:20" s="17" customFormat="1" ht="15.75" customHeight="1">
      <c r="A33" s="282">
        <f>COUNTA($C$4:C33)</f>
        <v>30</v>
      </c>
      <c r="B33" s="282"/>
      <c r="C33" s="282" t="s">
        <v>373</v>
      </c>
      <c r="D33" s="282" t="s">
        <v>1</v>
      </c>
      <c r="E33" s="282" t="s">
        <v>2859</v>
      </c>
      <c r="F33" s="63" t="s">
        <v>19</v>
      </c>
      <c r="G33" s="63" t="s">
        <v>147</v>
      </c>
      <c r="H33" s="282" t="s">
        <v>2488</v>
      </c>
      <c r="I33" s="282"/>
      <c r="J33" s="282" t="s">
        <v>5</v>
      </c>
      <c r="K33" s="282">
        <v>7.8</v>
      </c>
      <c r="L33" s="282" t="s">
        <v>382</v>
      </c>
      <c r="M33" s="282">
        <v>8</v>
      </c>
      <c r="N33" s="282">
        <v>32</v>
      </c>
      <c r="O33" s="282">
        <v>50</v>
      </c>
      <c r="P33" s="282" t="s">
        <v>0</v>
      </c>
      <c r="Q33" s="66" t="s">
        <v>0</v>
      </c>
      <c r="R33" s="282" t="s">
        <v>0</v>
      </c>
      <c r="S33" s="282" t="s">
        <v>118</v>
      </c>
      <c r="T33" s="63"/>
    </row>
    <row r="34" spans="1:20" s="17" customFormat="1" ht="15.75" customHeight="1">
      <c r="A34" s="282">
        <f>COUNTA($C$4:C34)</f>
        <v>31</v>
      </c>
      <c r="B34" s="282"/>
      <c r="C34" s="282" t="s">
        <v>373</v>
      </c>
      <c r="D34" s="282" t="s">
        <v>1</v>
      </c>
      <c r="E34" s="282" t="s">
        <v>2904</v>
      </c>
      <c r="F34" s="63" t="s">
        <v>19</v>
      </c>
      <c r="G34" s="63" t="s">
        <v>148</v>
      </c>
      <c r="H34" s="282" t="s">
        <v>2489</v>
      </c>
      <c r="I34" s="282"/>
      <c r="J34" s="282" t="s">
        <v>5</v>
      </c>
      <c r="K34" s="282">
        <v>7.8</v>
      </c>
      <c r="L34" s="282" t="s">
        <v>382</v>
      </c>
      <c r="M34" s="282">
        <v>8</v>
      </c>
      <c r="N34" s="282">
        <v>32</v>
      </c>
      <c r="O34" s="282">
        <v>50</v>
      </c>
      <c r="P34" s="282" t="s">
        <v>0</v>
      </c>
      <c r="Q34" s="66" t="s">
        <v>0</v>
      </c>
      <c r="R34" s="282" t="s">
        <v>0</v>
      </c>
      <c r="S34" s="282" t="s">
        <v>118</v>
      </c>
      <c r="T34" s="63"/>
    </row>
    <row r="35" spans="1:20" s="17" customFormat="1" ht="15.75" customHeight="1">
      <c r="A35" s="282">
        <f>COUNTA($C$4:C35)</f>
        <v>32</v>
      </c>
      <c r="B35" s="282"/>
      <c r="C35" s="282" t="s">
        <v>373</v>
      </c>
      <c r="D35" s="282" t="s">
        <v>1</v>
      </c>
      <c r="E35" s="282" t="s">
        <v>2860</v>
      </c>
      <c r="F35" s="63" t="s">
        <v>19</v>
      </c>
      <c r="G35" s="63" t="s">
        <v>149</v>
      </c>
      <c r="H35" s="282" t="s">
        <v>2490</v>
      </c>
      <c r="I35" s="282"/>
      <c r="J35" s="282" t="s">
        <v>5</v>
      </c>
      <c r="K35" s="282">
        <v>7.8</v>
      </c>
      <c r="L35" s="282" t="s">
        <v>382</v>
      </c>
      <c r="M35" s="282">
        <v>8</v>
      </c>
      <c r="N35" s="282">
        <v>32</v>
      </c>
      <c r="O35" s="282">
        <v>50</v>
      </c>
      <c r="P35" s="282" t="s">
        <v>0</v>
      </c>
      <c r="Q35" s="66" t="s">
        <v>0</v>
      </c>
      <c r="R35" s="282" t="s">
        <v>0</v>
      </c>
      <c r="S35" s="282" t="s">
        <v>118</v>
      </c>
      <c r="T35" s="63"/>
    </row>
    <row r="36" spans="1:20" s="17" customFormat="1" ht="15.75" customHeight="1">
      <c r="A36" s="282">
        <f>COUNTA($C$4:C36)</f>
        <v>33</v>
      </c>
      <c r="B36" s="282"/>
      <c r="C36" s="282" t="s">
        <v>373</v>
      </c>
      <c r="D36" s="282" t="s">
        <v>1</v>
      </c>
      <c r="E36" s="282" t="s">
        <v>2905</v>
      </c>
      <c r="F36" s="63" t="s">
        <v>19</v>
      </c>
      <c r="G36" s="63" t="s">
        <v>150</v>
      </c>
      <c r="H36" s="282" t="s">
        <v>2491</v>
      </c>
      <c r="I36" s="282"/>
      <c r="J36" s="282" t="s">
        <v>5</v>
      </c>
      <c r="K36" s="282">
        <v>7.8</v>
      </c>
      <c r="L36" s="282" t="s">
        <v>382</v>
      </c>
      <c r="M36" s="282">
        <v>8</v>
      </c>
      <c r="N36" s="282">
        <v>32</v>
      </c>
      <c r="O36" s="282">
        <v>50</v>
      </c>
      <c r="P36" s="282" t="s">
        <v>0</v>
      </c>
      <c r="Q36" s="66" t="s">
        <v>0</v>
      </c>
      <c r="R36" s="282" t="s">
        <v>0</v>
      </c>
      <c r="S36" s="282" t="s">
        <v>118</v>
      </c>
      <c r="T36" s="63"/>
    </row>
    <row r="37" spans="1:20" s="17" customFormat="1" ht="15.75" customHeight="1">
      <c r="A37" s="282">
        <f>COUNTA($C$4:C37)</f>
        <v>34</v>
      </c>
      <c r="B37" s="282"/>
      <c r="C37" s="282" t="s">
        <v>373</v>
      </c>
      <c r="D37" s="282" t="s">
        <v>1</v>
      </c>
      <c r="E37" s="282" t="s">
        <v>2861</v>
      </c>
      <c r="F37" s="63" t="s">
        <v>19</v>
      </c>
      <c r="G37" s="63" t="s">
        <v>151</v>
      </c>
      <c r="H37" s="282" t="s">
        <v>2492</v>
      </c>
      <c r="I37" s="282"/>
      <c r="J37" s="282" t="s">
        <v>5</v>
      </c>
      <c r="K37" s="282">
        <v>7.8</v>
      </c>
      <c r="L37" s="282" t="s">
        <v>382</v>
      </c>
      <c r="M37" s="282">
        <v>8</v>
      </c>
      <c r="N37" s="282">
        <v>32</v>
      </c>
      <c r="O37" s="282">
        <v>50</v>
      </c>
      <c r="P37" s="282" t="s">
        <v>0</v>
      </c>
      <c r="Q37" s="66" t="s">
        <v>0</v>
      </c>
      <c r="R37" s="282" t="s">
        <v>0</v>
      </c>
      <c r="S37" s="282" t="s">
        <v>118</v>
      </c>
      <c r="T37" s="63"/>
    </row>
    <row r="38" spans="1:20" s="17" customFormat="1" ht="15.75" customHeight="1">
      <c r="A38" s="282">
        <f>COUNTA($C$4:C38)</f>
        <v>35</v>
      </c>
      <c r="B38" s="282"/>
      <c r="C38" s="282" t="s">
        <v>373</v>
      </c>
      <c r="D38" s="282" t="s">
        <v>1</v>
      </c>
      <c r="E38" s="282" t="s">
        <v>2906</v>
      </c>
      <c r="F38" s="63" t="s">
        <v>19</v>
      </c>
      <c r="G38" s="63" t="s">
        <v>152</v>
      </c>
      <c r="H38" s="282" t="s">
        <v>2493</v>
      </c>
      <c r="I38" s="282"/>
      <c r="J38" s="282" t="s">
        <v>5</v>
      </c>
      <c r="K38" s="282">
        <v>7.8</v>
      </c>
      <c r="L38" s="282" t="s">
        <v>382</v>
      </c>
      <c r="M38" s="282">
        <v>8</v>
      </c>
      <c r="N38" s="282">
        <v>32</v>
      </c>
      <c r="O38" s="282">
        <v>50</v>
      </c>
      <c r="P38" s="282" t="s">
        <v>0</v>
      </c>
      <c r="Q38" s="66" t="s">
        <v>0</v>
      </c>
      <c r="R38" s="282" t="s">
        <v>0</v>
      </c>
      <c r="S38" s="282" t="s">
        <v>118</v>
      </c>
      <c r="T38" s="63"/>
    </row>
    <row r="39" spans="1:20" s="17" customFormat="1" ht="15.75" customHeight="1">
      <c r="A39" s="282">
        <f>COUNTA($C$4:C39)</f>
        <v>36</v>
      </c>
      <c r="B39" s="282"/>
      <c r="C39" s="282" t="s">
        <v>373</v>
      </c>
      <c r="D39" s="282" t="s">
        <v>1</v>
      </c>
      <c r="E39" s="282" t="s">
        <v>2862</v>
      </c>
      <c r="F39" s="63" t="s">
        <v>19</v>
      </c>
      <c r="G39" s="63" t="s">
        <v>153</v>
      </c>
      <c r="H39" s="282" t="s">
        <v>2494</v>
      </c>
      <c r="I39" s="282"/>
      <c r="J39" s="282" t="s">
        <v>5</v>
      </c>
      <c r="K39" s="282">
        <v>7.8</v>
      </c>
      <c r="L39" s="282" t="s">
        <v>382</v>
      </c>
      <c r="M39" s="282">
        <v>8</v>
      </c>
      <c r="N39" s="282">
        <v>32</v>
      </c>
      <c r="O39" s="282">
        <v>50</v>
      </c>
      <c r="P39" s="282" t="s">
        <v>0</v>
      </c>
      <c r="Q39" s="66" t="s">
        <v>0</v>
      </c>
      <c r="R39" s="282" t="s">
        <v>0</v>
      </c>
      <c r="S39" s="282" t="s">
        <v>118</v>
      </c>
      <c r="T39" s="63"/>
    </row>
    <row r="40" spans="1:20" s="17" customFormat="1" ht="15.75" customHeight="1">
      <c r="A40" s="282">
        <f>COUNTA($C$4:C40)</f>
        <v>37</v>
      </c>
      <c r="B40" s="282"/>
      <c r="C40" s="282" t="s">
        <v>373</v>
      </c>
      <c r="D40" s="282" t="s">
        <v>1</v>
      </c>
      <c r="E40" s="282" t="s">
        <v>2907</v>
      </c>
      <c r="F40" s="63" t="s">
        <v>19</v>
      </c>
      <c r="G40" s="63" t="s">
        <v>154</v>
      </c>
      <c r="H40" s="282" t="s">
        <v>2495</v>
      </c>
      <c r="I40" s="282"/>
      <c r="J40" s="282" t="s">
        <v>5</v>
      </c>
      <c r="K40" s="282">
        <v>7.8</v>
      </c>
      <c r="L40" s="282" t="s">
        <v>382</v>
      </c>
      <c r="M40" s="282">
        <v>8</v>
      </c>
      <c r="N40" s="282">
        <v>32</v>
      </c>
      <c r="O40" s="282">
        <v>50</v>
      </c>
      <c r="P40" s="282" t="s">
        <v>0</v>
      </c>
      <c r="Q40" s="66" t="s">
        <v>0</v>
      </c>
      <c r="R40" s="282" t="s">
        <v>0</v>
      </c>
      <c r="S40" s="282" t="s">
        <v>118</v>
      </c>
      <c r="T40" s="63"/>
    </row>
    <row r="41" spans="1:20" s="17" customFormat="1" ht="15.75" customHeight="1">
      <c r="A41" s="282">
        <f>COUNTA($C$4:C41)</f>
        <v>38</v>
      </c>
      <c r="B41" s="282"/>
      <c r="C41" s="282" t="s">
        <v>373</v>
      </c>
      <c r="D41" s="282" t="s">
        <v>1</v>
      </c>
      <c r="E41" s="282" t="s">
        <v>2863</v>
      </c>
      <c r="F41" s="63" t="s">
        <v>19</v>
      </c>
      <c r="G41" s="63" t="s">
        <v>155</v>
      </c>
      <c r="H41" s="282" t="s">
        <v>2496</v>
      </c>
      <c r="I41" s="282"/>
      <c r="J41" s="282" t="s">
        <v>5</v>
      </c>
      <c r="K41" s="282">
        <v>7.8</v>
      </c>
      <c r="L41" s="282" t="s">
        <v>382</v>
      </c>
      <c r="M41" s="282">
        <v>8</v>
      </c>
      <c r="N41" s="282">
        <v>32</v>
      </c>
      <c r="O41" s="282">
        <v>50</v>
      </c>
      <c r="P41" s="282" t="s">
        <v>0</v>
      </c>
      <c r="Q41" s="66" t="s">
        <v>0</v>
      </c>
      <c r="R41" s="282" t="s">
        <v>118</v>
      </c>
      <c r="S41" s="282" t="s">
        <v>118</v>
      </c>
      <c r="T41" s="63"/>
    </row>
    <row r="42" spans="1:20" s="17" customFormat="1" ht="15.75" customHeight="1">
      <c r="A42" s="282">
        <f>COUNTA($C$4:C42)</f>
        <v>39</v>
      </c>
      <c r="B42" s="282"/>
      <c r="C42" s="282" t="s">
        <v>373</v>
      </c>
      <c r="D42" s="282" t="s">
        <v>1</v>
      </c>
      <c r="E42" s="282" t="s">
        <v>2908</v>
      </c>
      <c r="F42" s="63" t="s">
        <v>19</v>
      </c>
      <c r="G42" s="63" t="s">
        <v>156</v>
      </c>
      <c r="H42" s="282" t="s">
        <v>2497</v>
      </c>
      <c r="I42" s="282"/>
      <c r="J42" s="282" t="s">
        <v>5</v>
      </c>
      <c r="K42" s="282">
        <v>7.8</v>
      </c>
      <c r="L42" s="282" t="s">
        <v>382</v>
      </c>
      <c r="M42" s="282">
        <v>8</v>
      </c>
      <c r="N42" s="282">
        <v>32</v>
      </c>
      <c r="O42" s="282">
        <v>50</v>
      </c>
      <c r="P42" s="282" t="s">
        <v>0</v>
      </c>
      <c r="Q42" s="66" t="s">
        <v>0</v>
      </c>
      <c r="R42" s="282" t="s">
        <v>118</v>
      </c>
      <c r="S42" s="282" t="s">
        <v>118</v>
      </c>
      <c r="T42" s="63"/>
    </row>
    <row r="43" spans="1:20" s="17" customFormat="1" ht="15.75" customHeight="1">
      <c r="A43" s="282">
        <f>COUNTA($C$4:C43)</f>
        <v>40</v>
      </c>
      <c r="B43" s="282"/>
      <c r="C43" s="282" t="s">
        <v>373</v>
      </c>
      <c r="D43" s="282" t="s">
        <v>1</v>
      </c>
      <c r="E43" s="282" t="s">
        <v>2864</v>
      </c>
      <c r="F43" s="63" t="s">
        <v>19</v>
      </c>
      <c r="G43" s="63" t="s">
        <v>157</v>
      </c>
      <c r="H43" s="282" t="s">
        <v>2498</v>
      </c>
      <c r="I43" s="282"/>
      <c r="J43" s="282" t="s">
        <v>5</v>
      </c>
      <c r="K43" s="282">
        <v>7.8</v>
      </c>
      <c r="L43" s="282" t="s">
        <v>382</v>
      </c>
      <c r="M43" s="282">
        <v>8</v>
      </c>
      <c r="N43" s="282">
        <v>32</v>
      </c>
      <c r="O43" s="282">
        <v>50</v>
      </c>
      <c r="P43" s="282" t="s">
        <v>0</v>
      </c>
      <c r="Q43" s="66" t="s">
        <v>0</v>
      </c>
      <c r="R43" s="282" t="s">
        <v>0</v>
      </c>
      <c r="S43" s="282" t="s">
        <v>118</v>
      </c>
      <c r="T43" s="63"/>
    </row>
    <row r="44" spans="1:20" s="17" customFormat="1" ht="15.75" customHeight="1">
      <c r="A44" s="282">
        <f>COUNTA($C$4:C44)</f>
        <v>41</v>
      </c>
      <c r="B44" s="282"/>
      <c r="C44" s="282" t="s">
        <v>373</v>
      </c>
      <c r="D44" s="282" t="s">
        <v>1</v>
      </c>
      <c r="E44" s="282" t="s">
        <v>2909</v>
      </c>
      <c r="F44" s="63" t="s">
        <v>19</v>
      </c>
      <c r="G44" s="63" t="s">
        <v>158</v>
      </c>
      <c r="H44" s="282" t="s">
        <v>2499</v>
      </c>
      <c r="I44" s="282"/>
      <c r="J44" s="282" t="s">
        <v>5</v>
      </c>
      <c r="K44" s="282">
        <v>7.8</v>
      </c>
      <c r="L44" s="282" t="s">
        <v>382</v>
      </c>
      <c r="M44" s="282">
        <v>8</v>
      </c>
      <c r="N44" s="282">
        <v>32</v>
      </c>
      <c r="O44" s="282">
        <v>50</v>
      </c>
      <c r="P44" s="282" t="s">
        <v>0</v>
      </c>
      <c r="Q44" s="66" t="s">
        <v>0</v>
      </c>
      <c r="R44" s="282" t="s">
        <v>118</v>
      </c>
      <c r="S44" s="282" t="s">
        <v>118</v>
      </c>
      <c r="T44" s="63"/>
    </row>
    <row r="45" spans="1:20" s="17" customFormat="1" ht="15.75" customHeight="1">
      <c r="A45" s="282">
        <f>COUNTA($C$4:C45)</f>
        <v>42</v>
      </c>
      <c r="B45" s="282"/>
      <c r="C45" s="282" t="s">
        <v>373</v>
      </c>
      <c r="D45" s="282" t="s">
        <v>1</v>
      </c>
      <c r="E45" s="282" t="s">
        <v>2865</v>
      </c>
      <c r="F45" s="63" t="s">
        <v>19</v>
      </c>
      <c r="G45" s="63" t="s">
        <v>159</v>
      </c>
      <c r="H45" s="282" t="s">
        <v>2500</v>
      </c>
      <c r="I45" s="282"/>
      <c r="J45" s="282" t="s">
        <v>5</v>
      </c>
      <c r="K45" s="282">
        <v>7.8</v>
      </c>
      <c r="L45" s="282" t="s">
        <v>382</v>
      </c>
      <c r="M45" s="282">
        <v>8</v>
      </c>
      <c r="N45" s="282">
        <v>32</v>
      </c>
      <c r="O45" s="282">
        <v>50</v>
      </c>
      <c r="P45" s="282" t="s">
        <v>0</v>
      </c>
      <c r="Q45" s="66" t="s">
        <v>0</v>
      </c>
      <c r="R45" s="282" t="s">
        <v>0</v>
      </c>
      <c r="S45" s="282" t="s">
        <v>118</v>
      </c>
      <c r="T45" s="63"/>
    </row>
    <row r="46" spans="1:20" s="17" customFormat="1" ht="15.75" customHeight="1">
      <c r="A46" s="282">
        <f>COUNTA($C$4:C46)</f>
        <v>43</v>
      </c>
      <c r="B46" s="282"/>
      <c r="C46" s="282" t="s">
        <v>373</v>
      </c>
      <c r="D46" s="282" t="s">
        <v>1</v>
      </c>
      <c r="E46" s="282" t="s">
        <v>2910</v>
      </c>
      <c r="F46" s="63" t="s">
        <v>19</v>
      </c>
      <c r="G46" s="63" t="s">
        <v>160</v>
      </c>
      <c r="H46" s="282" t="s">
        <v>2501</v>
      </c>
      <c r="I46" s="282"/>
      <c r="J46" s="282" t="s">
        <v>5</v>
      </c>
      <c r="K46" s="282">
        <v>7.8</v>
      </c>
      <c r="L46" s="282" t="s">
        <v>382</v>
      </c>
      <c r="M46" s="282">
        <v>8</v>
      </c>
      <c r="N46" s="282">
        <v>32</v>
      </c>
      <c r="O46" s="282">
        <v>50</v>
      </c>
      <c r="P46" s="282" t="s">
        <v>0</v>
      </c>
      <c r="Q46" s="66" t="s">
        <v>0</v>
      </c>
      <c r="R46" s="282" t="s">
        <v>0</v>
      </c>
      <c r="S46" s="282" t="s">
        <v>118</v>
      </c>
      <c r="T46" s="63"/>
    </row>
    <row r="47" spans="1:20" s="17" customFormat="1" ht="15.75" customHeight="1">
      <c r="A47" s="282">
        <f>COUNTA($C$4:C47)</f>
        <v>44</v>
      </c>
      <c r="B47" s="282"/>
      <c r="C47" s="282" t="s">
        <v>373</v>
      </c>
      <c r="D47" s="282" t="s">
        <v>1</v>
      </c>
      <c r="E47" s="282" t="s">
        <v>2866</v>
      </c>
      <c r="F47" s="63" t="s">
        <v>19</v>
      </c>
      <c r="G47" s="63" t="s">
        <v>161</v>
      </c>
      <c r="H47" s="282" t="s">
        <v>2502</v>
      </c>
      <c r="I47" s="282"/>
      <c r="J47" s="282" t="s">
        <v>5</v>
      </c>
      <c r="K47" s="282">
        <v>7.8</v>
      </c>
      <c r="L47" s="282" t="s">
        <v>382</v>
      </c>
      <c r="M47" s="282">
        <v>8</v>
      </c>
      <c r="N47" s="282">
        <v>32</v>
      </c>
      <c r="O47" s="282">
        <v>50</v>
      </c>
      <c r="P47" s="282" t="s">
        <v>0</v>
      </c>
      <c r="Q47" s="66" t="s">
        <v>0</v>
      </c>
      <c r="R47" s="282" t="s">
        <v>0</v>
      </c>
      <c r="S47" s="282" t="s">
        <v>118</v>
      </c>
      <c r="T47" s="63"/>
    </row>
    <row r="48" spans="1:20" s="17" customFormat="1" ht="15.75" customHeight="1">
      <c r="A48" s="282">
        <f>COUNTA($C$4:C48)</f>
        <v>45</v>
      </c>
      <c r="B48" s="282"/>
      <c r="C48" s="282" t="s">
        <v>373</v>
      </c>
      <c r="D48" s="282" t="s">
        <v>1</v>
      </c>
      <c r="E48" s="282" t="s">
        <v>2911</v>
      </c>
      <c r="F48" s="63" t="s">
        <v>19</v>
      </c>
      <c r="G48" s="63" t="s">
        <v>162</v>
      </c>
      <c r="H48" s="282" t="s">
        <v>2503</v>
      </c>
      <c r="I48" s="282"/>
      <c r="J48" s="282" t="s">
        <v>5</v>
      </c>
      <c r="K48" s="282">
        <v>7.8</v>
      </c>
      <c r="L48" s="282" t="s">
        <v>382</v>
      </c>
      <c r="M48" s="282">
        <v>8</v>
      </c>
      <c r="N48" s="282">
        <v>32</v>
      </c>
      <c r="O48" s="282">
        <v>50</v>
      </c>
      <c r="P48" s="282" t="s">
        <v>0</v>
      </c>
      <c r="Q48" s="66" t="s">
        <v>0</v>
      </c>
      <c r="R48" s="282" t="s">
        <v>0</v>
      </c>
      <c r="S48" s="282" t="s">
        <v>118</v>
      </c>
      <c r="T48" s="63"/>
    </row>
    <row r="49" spans="1:20" s="17" customFormat="1" ht="15.75" customHeight="1">
      <c r="A49" s="282">
        <f>COUNTA($C$4:C49)</f>
        <v>46</v>
      </c>
      <c r="B49" s="282"/>
      <c r="C49" s="282" t="s">
        <v>373</v>
      </c>
      <c r="D49" s="282" t="s">
        <v>1</v>
      </c>
      <c r="E49" s="282" t="s">
        <v>2867</v>
      </c>
      <c r="F49" s="63" t="s">
        <v>19</v>
      </c>
      <c r="G49" s="63" t="s">
        <v>163</v>
      </c>
      <c r="H49" s="282" t="s">
        <v>2504</v>
      </c>
      <c r="I49" s="282"/>
      <c r="J49" s="282" t="s">
        <v>5</v>
      </c>
      <c r="K49" s="282">
        <v>7.8</v>
      </c>
      <c r="L49" s="282" t="s">
        <v>382</v>
      </c>
      <c r="M49" s="282">
        <v>8</v>
      </c>
      <c r="N49" s="282">
        <v>32</v>
      </c>
      <c r="O49" s="282">
        <v>50</v>
      </c>
      <c r="P49" s="282" t="s">
        <v>0</v>
      </c>
      <c r="Q49" s="66" t="s">
        <v>0</v>
      </c>
      <c r="R49" s="282" t="s">
        <v>0</v>
      </c>
      <c r="S49" s="282" t="s">
        <v>118</v>
      </c>
      <c r="T49" s="63"/>
    </row>
    <row r="50" spans="1:20" s="17" customFormat="1" ht="15.75" customHeight="1">
      <c r="A50" s="282">
        <f>COUNTA($C$4:C50)</f>
        <v>47</v>
      </c>
      <c r="B50" s="282"/>
      <c r="C50" s="282" t="s">
        <v>373</v>
      </c>
      <c r="D50" s="282" t="s">
        <v>1</v>
      </c>
      <c r="E50" s="282" t="s">
        <v>2912</v>
      </c>
      <c r="F50" s="63" t="s">
        <v>19</v>
      </c>
      <c r="G50" s="63" t="s">
        <v>164</v>
      </c>
      <c r="H50" s="282" t="s">
        <v>2505</v>
      </c>
      <c r="I50" s="282"/>
      <c r="J50" s="282" t="s">
        <v>5</v>
      </c>
      <c r="K50" s="282">
        <v>7.8</v>
      </c>
      <c r="L50" s="282" t="s">
        <v>382</v>
      </c>
      <c r="M50" s="282">
        <v>8</v>
      </c>
      <c r="N50" s="282">
        <v>32</v>
      </c>
      <c r="O50" s="282">
        <v>50</v>
      </c>
      <c r="P50" s="282" t="s">
        <v>0</v>
      </c>
      <c r="Q50" s="66" t="s">
        <v>0</v>
      </c>
      <c r="R50" s="282" t="s">
        <v>0</v>
      </c>
      <c r="S50" s="282" t="s">
        <v>118</v>
      </c>
      <c r="T50" s="63"/>
    </row>
    <row r="51" spans="1:20" s="17" customFormat="1" ht="15.75" customHeight="1">
      <c r="A51" s="282">
        <f>COUNTA($C$4:C51)</f>
        <v>48</v>
      </c>
      <c r="B51" s="282"/>
      <c r="C51" s="282" t="s">
        <v>373</v>
      </c>
      <c r="D51" s="282" t="s">
        <v>1</v>
      </c>
      <c r="E51" s="282" t="s">
        <v>2868</v>
      </c>
      <c r="F51" s="63" t="s">
        <v>19</v>
      </c>
      <c r="G51" s="63" t="s">
        <v>165</v>
      </c>
      <c r="H51" s="282" t="s">
        <v>2506</v>
      </c>
      <c r="I51" s="282"/>
      <c r="J51" s="282" t="s">
        <v>5</v>
      </c>
      <c r="K51" s="282">
        <v>7.8</v>
      </c>
      <c r="L51" s="282" t="s">
        <v>382</v>
      </c>
      <c r="M51" s="282">
        <v>8</v>
      </c>
      <c r="N51" s="282">
        <v>32</v>
      </c>
      <c r="O51" s="282">
        <v>50</v>
      </c>
      <c r="P51" s="282" t="s">
        <v>0</v>
      </c>
      <c r="Q51" s="66" t="s">
        <v>0</v>
      </c>
      <c r="R51" s="282" t="s">
        <v>0</v>
      </c>
      <c r="S51" s="282" t="s">
        <v>118</v>
      </c>
      <c r="T51" s="63"/>
    </row>
    <row r="52" spans="1:20" s="17" customFormat="1" ht="15.75" customHeight="1">
      <c r="A52" s="282">
        <f>COUNTA($C$4:C52)</f>
        <v>49</v>
      </c>
      <c r="B52" s="282"/>
      <c r="C52" s="282" t="s">
        <v>373</v>
      </c>
      <c r="D52" s="282" t="s">
        <v>1</v>
      </c>
      <c r="E52" s="282" t="s">
        <v>2980</v>
      </c>
      <c r="F52" s="63" t="s">
        <v>2982</v>
      </c>
      <c r="G52" s="63" t="s">
        <v>2983</v>
      </c>
      <c r="H52" s="282" t="s">
        <v>2612</v>
      </c>
      <c r="I52" s="282"/>
      <c r="J52" s="282" t="s">
        <v>5</v>
      </c>
      <c r="K52" s="282">
        <v>7.8</v>
      </c>
      <c r="L52" s="282" t="s">
        <v>382</v>
      </c>
      <c r="M52" s="282">
        <v>4</v>
      </c>
      <c r="N52" s="282">
        <v>16</v>
      </c>
      <c r="O52" s="282">
        <v>50</v>
      </c>
      <c r="P52" s="282" t="s">
        <v>0</v>
      </c>
      <c r="Q52" s="66">
        <v>14000</v>
      </c>
      <c r="R52" s="282" t="s">
        <v>0</v>
      </c>
      <c r="S52" s="282" t="s">
        <v>0</v>
      </c>
      <c r="T52" s="63"/>
    </row>
    <row r="53" spans="1:20" s="17" customFormat="1" ht="15.75" customHeight="1">
      <c r="A53" s="282">
        <f>COUNTA($C$4:C53)</f>
        <v>50</v>
      </c>
      <c r="B53" s="282"/>
      <c r="C53" s="282" t="s">
        <v>373</v>
      </c>
      <c r="D53" s="282" t="s">
        <v>1</v>
      </c>
      <c r="E53" s="282" t="s">
        <v>2981</v>
      </c>
      <c r="F53" s="63" t="s">
        <v>2982</v>
      </c>
      <c r="G53" s="63" t="s">
        <v>2984</v>
      </c>
      <c r="H53" s="282" t="s">
        <v>2613</v>
      </c>
      <c r="I53" s="282"/>
      <c r="J53" s="282" t="s">
        <v>5</v>
      </c>
      <c r="K53" s="282">
        <v>7.8</v>
      </c>
      <c r="L53" s="282" t="s">
        <v>382</v>
      </c>
      <c r="M53" s="282">
        <v>4</v>
      </c>
      <c r="N53" s="282">
        <v>16</v>
      </c>
      <c r="O53" s="282">
        <v>50</v>
      </c>
      <c r="P53" s="282" t="s">
        <v>0</v>
      </c>
      <c r="Q53" s="66">
        <v>14000</v>
      </c>
      <c r="R53" s="282" t="s">
        <v>0</v>
      </c>
      <c r="S53" s="282" t="s">
        <v>0</v>
      </c>
      <c r="T53" s="63"/>
    </row>
    <row r="54" spans="1:20" s="17" customFormat="1" ht="15.75" customHeight="1">
      <c r="A54" s="282">
        <f>COUNTA($C$4:C54)</f>
        <v>51</v>
      </c>
      <c r="B54" s="282"/>
      <c r="C54" s="282" t="s">
        <v>373</v>
      </c>
      <c r="D54" s="282" t="s">
        <v>1</v>
      </c>
      <c r="E54" s="282" t="s">
        <v>2328</v>
      </c>
      <c r="F54" s="63" t="s">
        <v>133</v>
      </c>
      <c r="G54" s="63" t="s">
        <v>320</v>
      </c>
      <c r="H54" s="282" t="s">
        <v>2974</v>
      </c>
      <c r="I54" s="282"/>
      <c r="J54" s="282" t="s">
        <v>5</v>
      </c>
      <c r="K54" s="282">
        <v>7.8</v>
      </c>
      <c r="L54" s="282" t="s">
        <v>536</v>
      </c>
      <c r="M54" s="282">
        <v>16</v>
      </c>
      <c r="N54" s="282">
        <v>128</v>
      </c>
      <c r="O54" s="282">
        <v>50</v>
      </c>
      <c r="P54" s="282" t="s">
        <v>0</v>
      </c>
      <c r="Q54" s="66">
        <v>14000</v>
      </c>
      <c r="R54" s="282" t="s">
        <v>0</v>
      </c>
      <c r="S54" s="282" t="s">
        <v>0</v>
      </c>
      <c r="T54" s="63"/>
    </row>
    <row r="55" spans="1:20" s="17" customFormat="1" ht="15.75" customHeight="1">
      <c r="A55" s="282">
        <f>COUNTA($C$4:C55)</f>
        <v>52</v>
      </c>
      <c r="B55" s="282"/>
      <c r="C55" s="282" t="s">
        <v>373</v>
      </c>
      <c r="D55" s="282" t="s">
        <v>1</v>
      </c>
      <c r="E55" s="282" t="s">
        <v>2329</v>
      </c>
      <c r="F55" s="63" t="s">
        <v>133</v>
      </c>
      <c r="G55" s="63" t="s">
        <v>321</v>
      </c>
      <c r="H55" s="282" t="s">
        <v>2975</v>
      </c>
      <c r="I55" s="282"/>
      <c r="J55" s="282" t="s">
        <v>5</v>
      </c>
      <c r="K55" s="282">
        <v>7.8</v>
      </c>
      <c r="L55" s="282" t="s">
        <v>536</v>
      </c>
      <c r="M55" s="282">
        <v>16</v>
      </c>
      <c r="N55" s="282">
        <v>128</v>
      </c>
      <c r="O55" s="282">
        <v>50</v>
      </c>
      <c r="P55" s="282" t="s">
        <v>0</v>
      </c>
      <c r="Q55" s="66">
        <v>14000</v>
      </c>
      <c r="R55" s="282" t="s">
        <v>0</v>
      </c>
      <c r="S55" s="282" t="s">
        <v>0</v>
      </c>
      <c r="T55" s="63"/>
    </row>
    <row r="56" spans="1:20" s="17" customFormat="1" ht="15.75" customHeight="1">
      <c r="A56" s="282">
        <f>COUNTA($C$4:C56)</f>
        <v>53</v>
      </c>
      <c r="B56" s="282"/>
      <c r="C56" s="282" t="s">
        <v>373</v>
      </c>
      <c r="D56" s="282" t="s">
        <v>1</v>
      </c>
      <c r="E56" s="282" t="s">
        <v>2330</v>
      </c>
      <c r="F56" s="63" t="s">
        <v>133</v>
      </c>
      <c r="G56" s="63" t="s">
        <v>354</v>
      </c>
      <c r="H56" s="282" t="s">
        <v>2985</v>
      </c>
      <c r="I56" s="282"/>
      <c r="J56" s="282" t="s">
        <v>5</v>
      </c>
      <c r="K56" s="282">
        <v>7.8</v>
      </c>
      <c r="L56" s="282" t="s">
        <v>536</v>
      </c>
      <c r="M56" s="282">
        <v>16</v>
      </c>
      <c r="N56" s="282">
        <v>128</v>
      </c>
      <c r="O56" s="282">
        <v>50</v>
      </c>
      <c r="P56" s="282" t="s">
        <v>0</v>
      </c>
      <c r="Q56" s="66">
        <v>14000</v>
      </c>
      <c r="R56" s="282" t="s">
        <v>0</v>
      </c>
      <c r="S56" s="282" t="s">
        <v>0</v>
      </c>
      <c r="T56" s="63"/>
    </row>
    <row r="57" spans="1:20" s="20" customFormat="1" ht="17.25" customHeight="1">
      <c r="A57" s="282">
        <f>COUNTA($C$4:C57)</f>
        <v>54</v>
      </c>
      <c r="B57" s="282"/>
      <c r="C57" s="282" t="s">
        <v>373</v>
      </c>
      <c r="D57" s="282" t="s">
        <v>1</v>
      </c>
      <c r="E57" s="282" t="s">
        <v>2341</v>
      </c>
      <c r="F57" s="63" t="s">
        <v>302</v>
      </c>
      <c r="G57" s="63" t="s">
        <v>732</v>
      </c>
      <c r="H57" s="282" t="s">
        <v>2986</v>
      </c>
      <c r="I57" s="282"/>
      <c r="J57" s="282" t="s">
        <v>5</v>
      </c>
      <c r="K57" s="282">
        <v>7.8</v>
      </c>
      <c r="L57" s="282" t="s">
        <v>536</v>
      </c>
      <c r="M57" s="282">
        <v>8</v>
      </c>
      <c r="N57" s="282">
        <v>64</v>
      </c>
      <c r="O57" s="282">
        <v>50</v>
      </c>
      <c r="P57" s="282" t="s">
        <v>0</v>
      </c>
      <c r="Q57" s="66">
        <v>6000</v>
      </c>
      <c r="R57" s="282" t="s">
        <v>0</v>
      </c>
      <c r="S57" s="282" t="s">
        <v>0</v>
      </c>
      <c r="T57" s="64"/>
    </row>
    <row r="58" spans="1:20" s="20" customFormat="1" ht="17.25" customHeight="1">
      <c r="A58" s="282">
        <f>COUNTA($C$4:C58)</f>
        <v>55</v>
      </c>
      <c r="B58" s="282"/>
      <c r="C58" s="282" t="s">
        <v>373</v>
      </c>
      <c r="D58" s="282" t="s">
        <v>1</v>
      </c>
      <c r="E58" s="282" t="s">
        <v>2342</v>
      </c>
      <c r="F58" s="63" t="s">
        <v>302</v>
      </c>
      <c r="G58" s="63" t="s">
        <v>303</v>
      </c>
      <c r="H58" s="282" t="s">
        <v>2987</v>
      </c>
      <c r="I58" s="282"/>
      <c r="J58" s="282" t="s">
        <v>5</v>
      </c>
      <c r="K58" s="282">
        <v>7.8</v>
      </c>
      <c r="L58" s="282" t="s">
        <v>536</v>
      </c>
      <c r="M58" s="282">
        <v>8</v>
      </c>
      <c r="N58" s="282">
        <v>64</v>
      </c>
      <c r="O58" s="282">
        <v>50</v>
      </c>
      <c r="P58" s="282" t="s">
        <v>0</v>
      </c>
      <c r="Q58" s="66">
        <v>6000</v>
      </c>
      <c r="R58" s="282" t="s">
        <v>0</v>
      </c>
      <c r="S58" s="282" t="s">
        <v>0</v>
      </c>
      <c r="T58" s="64"/>
    </row>
    <row r="59" spans="1:20" s="17" customFormat="1" ht="15.75" customHeight="1">
      <c r="A59" s="282">
        <f>COUNTA($C$4:C59)</f>
        <v>56</v>
      </c>
      <c r="B59" s="282"/>
      <c r="C59" s="282" t="s">
        <v>373</v>
      </c>
      <c r="D59" s="282" t="s">
        <v>6</v>
      </c>
      <c r="E59" s="282" t="s">
        <v>2781</v>
      </c>
      <c r="F59" s="63" t="s">
        <v>16</v>
      </c>
      <c r="G59" s="63" t="s">
        <v>272</v>
      </c>
      <c r="H59" s="282" t="s">
        <v>2507</v>
      </c>
      <c r="I59" s="282"/>
      <c r="J59" s="282" t="s">
        <v>5</v>
      </c>
      <c r="K59" s="282">
        <v>7.8</v>
      </c>
      <c r="L59" s="282" t="s">
        <v>382</v>
      </c>
      <c r="M59" s="282">
        <v>4</v>
      </c>
      <c r="N59" s="282">
        <v>16</v>
      </c>
      <c r="O59" s="282">
        <v>50</v>
      </c>
      <c r="P59" s="282" t="s">
        <v>0</v>
      </c>
      <c r="Q59" s="66" t="s">
        <v>0</v>
      </c>
      <c r="R59" s="282" t="s">
        <v>0</v>
      </c>
      <c r="S59" s="282" t="s">
        <v>118</v>
      </c>
      <c r="T59" s="63"/>
    </row>
    <row r="60" spans="1:20" s="17" customFormat="1" ht="15.75" customHeight="1">
      <c r="A60" s="282">
        <f>COUNTA($C$4:C60)</f>
        <v>57</v>
      </c>
      <c r="B60" s="282"/>
      <c r="C60" s="282" t="s">
        <v>373</v>
      </c>
      <c r="D60" s="282" t="s">
        <v>6</v>
      </c>
      <c r="E60" s="282" t="s">
        <v>2825</v>
      </c>
      <c r="F60" s="63" t="s">
        <v>16</v>
      </c>
      <c r="G60" s="63" t="s">
        <v>273</v>
      </c>
      <c r="H60" s="282" t="s">
        <v>2508</v>
      </c>
      <c r="I60" s="282"/>
      <c r="J60" s="282" t="s">
        <v>5</v>
      </c>
      <c r="K60" s="282">
        <v>7.8</v>
      </c>
      <c r="L60" s="282" t="s">
        <v>382</v>
      </c>
      <c r="M60" s="282">
        <v>4</v>
      </c>
      <c r="N60" s="282">
        <v>16</v>
      </c>
      <c r="O60" s="282">
        <v>50</v>
      </c>
      <c r="P60" s="282" t="s">
        <v>0</v>
      </c>
      <c r="Q60" s="66" t="s">
        <v>0</v>
      </c>
      <c r="R60" s="282" t="s">
        <v>0</v>
      </c>
      <c r="S60" s="282" t="s">
        <v>118</v>
      </c>
      <c r="T60" s="63"/>
    </row>
    <row r="61" spans="1:20" s="17" customFormat="1" ht="15.75" customHeight="1">
      <c r="A61" s="282">
        <f>COUNTA($C$4:C61)</f>
        <v>58</v>
      </c>
      <c r="B61" s="282"/>
      <c r="C61" s="282" t="s">
        <v>373</v>
      </c>
      <c r="D61" s="282" t="s">
        <v>6</v>
      </c>
      <c r="E61" s="282" t="s">
        <v>2782</v>
      </c>
      <c r="F61" s="63" t="s">
        <v>16</v>
      </c>
      <c r="G61" s="63" t="s">
        <v>209</v>
      </c>
      <c r="H61" s="282" t="s">
        <v>2509</v>
      </c>
      <c r="I61" s="282"/>
      <c r="J61" s="282" t="s">
        <v>5</v>
      </c>
      <c r="K61" s="282">
        <v>7.8</v>
      </c>
      <c r="L61" s="282" t="s">
        <v>382</v>
      </c>
      <c r="M61" s="282">
        <v>4</v>
      </c>
      <c r="N61" s="282">
        <v>16</v>
      </c>
      <c r="O61" s="282">
        <v>50</v>
      </c>
      <c r="P61" s="282" t="s">
        <v>0</v>
      </c>
      <c r="Q61" s="66" t="s">
        <v>0</v>
      </c>
      <c r="R61" s="282" t="s">
        <v>0</v>
      </c>
      <c r="S61" s="282" t="s">
        <v>118</v>
      </c>
      <c r="T61" s="63"/>
    </row>
    <row r="62" spans="1:20" s="17" customFormat="1" ht="15.75" customHeight="1">
      <c r="A62" s="282">
        <f>COUNTA($C$4:C62)</f>
        <v>59</v>
      </c>
      <c r="B62" s="282"/>
      <c r="C62" s="282" t="s">
        <v>373</v>
      </c>
      <c r="D62" s="282" t="s">
        <v>6</v>
      </c>
      <c r="E62" s="282" t="s">
        <v>2826</v>
      </c>
      <c r="F62" s="63" t="s">
        <v>16</v>
      </c>
      <c r="G62" s="63" t="s">
        <v>211</v>
      </c>
      <c r="H62" s="282" t="s">
        <v>2510</v>
      </c>
      <c r="I62" s="282"/>
      <c r="J62" s="282" t="s">
        <v>5</v>
      </c>
      <c r="K62" s="282">
        <v>7.8</v>
      </c>
      <c r="L62" s="282" t="s">
        <v>382</v>
      </c>
      <c r="M62" s="282">
        <v>4</v>
      </c>
      <c r="N62" s="282">
        <v>16</v>
      </c>
      <c r="O62" s="282">
        <v>50</v>
      </c>
      <c r="P62" s="282" t="s">
        <v>0</v>
      </c>
      <c r="Q62" s="66" t="s">
        <v>0</v>
      </c>
      <c r="R62" s="282" t="s">
        <v>0</v>
      </c>
      <c r="S62" s="282" t="s">
        <v>118</v>
      </c>
      <c r="T62" s="63"/>
    </row>
    <row r="63" spans="1:20" s="17" customFormat="1" ht="15.75" customHeight="1">
      <c r="A63" s="282">
        <f>COUNTA($C$4:C63)</f>
        <v>60</v>
      </c>
      <c r="B63" s="282"/>
      <c r="C63" s="282" t="s">
        <v>373</v>
      </c>
      <c r="D63" s="282" t="s">
        <v>6</v>
      </c>
      <c r="E63" s="282" t="s">
        <v>2783</v>
      </c>
      <c r="F63" s="63" t="s">
        <v>16</v>
      </c>
      <c r="G63" s="63" t="s">
        <v>274</v>
      </c>
      <c r="H63" s="282" t="s">
        <v>2511</v>
      </c>
      <c r="I63" s="282"/>
      <c r="J63" s="282" t="s">
        <v>5</v>
      </c>
      <c r="K63" s="282">
        <v>7.8</v>
      </c>
      <c r="L63" s="282" t="s">
        <v>382</v>
      </c>
      <c r="M63" s="282">
        <v>4</v>
      </c>
      <c r="N63" s="282">
        <v>16</v>
      </c>
      <c r="O63" s="282">
        <v>50</v>
      </c>
      <c r="P63" s="282" t="s">
        <v>0</v>
      </c>
      <c r="Q63" s="66" t="s">
        <v>0</v>
      </c>
      <c r="R63" s="282" t="s">
        <v>0</v>
      </c>
      <c r="S63" s="282" t="s">
        <v>118</v>
      </c>
      <c r="T63" s="63"/>
    </row>
    <row r="64" spans="1:20" s="17" customFormat="1" ht="15.75" customHeight="1">
      <c r="A64" s="282">
        <f>COUNTA($C$4:C64)</f>
        <v>61</v>
      </c>
      <c r="B64" s="282"/>
      <c r="C64" s="282" t="s">
        <v>373</v>
      </c>
      <c r="D64" s="282" t="s">
        <v>6</v>
      </c>
      <c r="E64" s="282" t="s">
        <v>2827</v>
      </c>
      <c r="F64" s="63" t="s">
        <v>16</v>
      </c>
      <c r="G64" s="63" t="s">
        <v>275</v>
      </c>
      <c r="H64" s="282" t="s">
        <v>2512</v>
      </c>
      <c r="I64" s="282"/>
      <c r="J64" s="282" t="s">
        <v>5</v>
      </c>
      <c r="K64" s="282">
        <v>7.8</v>
      </c>
      <c r="L64" s="282" t="s">
        <v>382</v>
      </c>
      <c r="M64" s="282">
        <v>4</v>
      </c>
      <c r="N64" s="282">
        <v>16</v>
      </c>
      <c r="O64" s="282">
        <v>50</v>
      </c>
      <c r="P64" s="282" t="s">
        <v>0</v>
      </c>
      <c r="Q64" s="66" t="s">
        <v>0</v>
      </c>
      <c r="R64" s="282" t="s">
        <v>118</v>
      </c>
      <c r="S64" s="282" t="s">
        <v>118</v>
      </c>
      <c r="T64" s="63"/>
    </row>
    <row r="65" spans="1:20" s="17" customFormat="1" ht="15.75" customHeight="1">
      <c r="A65" s="282">
        <f>COUNTA($C$4:C65)</f>
        <v>62</v>
      </c>
      <c r="B65" s="282"/>
      <c r="C65" s="282" t="s">
        <v>373</v>
      </c>
      <c r="D65" s="282" t="s">
        <v>6</v>
      </c>
      <c r="E65" s="282" t="s">
        <v>2784</v>
      </c>
      <c r="F65" s="63" t="s">
        <v>16</v>
      </c>
      <c r="G65" s="63" t="s">
        <v>276</v>
      </c>
      <c r="H65" s="282" t="s">
        <v>2513</v>
      </c>
      <c r="I65" s="282"/>
      <c r="J65" s="282" t="s">
        <v>5</v>
      </c>
      <c r="K65" s="282">
        <v>7.8</v>
      </c>
      <c r="L65" s="282" t="s">
        <v>382</v>
      </c>
      <c r="M65" s="282">
        <v>4</v>
      </c>
      <c r="N65" s="282">
        <v>16</v>
      </c>
      <c r="O65" s="282">
        <v>50</v>
      </c>
      <c r="P65" s="282" t="s">
        <v>0</v>
      </c>
      <c r="Q65" s="66" t="s">
        <v>0</v>
      </c>
      <c r="R65" s="282" t="s">
        <v>0</v>
      </c>
      <c r="S65" s="282" t="s">
        <v>118</v>
      </c>
      <c r="T65" s="63"/>
    </row>
    <row r="66" spans="1:20" s="17" customFormat="1" ht="15.75" customHeight="1">
      <c r="A66" s="282">
        <f>COUNTA($C$4:C66)</f>
        <v>63</v>
      </c>
      <c r="B66" s="282"/>
      <c r="C66" s="282" t="s">
        <v>373</v>
      </c>
      <c r="D66" s="282" t="s">
        <v>6</v>
      </c>
      <c r="E66" s="282" t="s">
        <v>2828</v>
      </c>
      <c r="F66" s="63" t="s">
        <v>16</v>
      </c>
      <c r="G66" s="63" t="s">
        <v>277</v>
      </c>
      <c r="H66" s="282" t="s">
        <v>2514</v>
      </c>
      <c r="I66" s="282"/>
      <c r="J66" s="282" t="s">
        <v>5</v>
      </c>
      <c r="K66" s="282">
        <v>7.8</v>
      </c>
      <c r="L66" s="282" t="s">
        <v>382</v>
      </c>
      <c r="M66" s="282">
        <v>4</v>
      </c>
      <c r="N66" s="282">
        <v>16</v>
      </c>
      <c r="O66" s="282">
        <v>50</v>
      </c>
      <c r="P66" s="282" t="s">
        <v>0</v>
      </c>
      <c r="Q66" s="66" t="s">
        <v>0</v>
      </c>
      <c r="R66" s="282" t="s">
        <v>0</v>
      </c>
      <c r="S66" s="282" t="s">
        <v>118</v>
      </c>
      <c r="T66" s="63"/>
    </row>
    <row r="67" spans="1:20" s="17" customFormat="1" ht="15.75" customHeight="1">
      <c r="A67" s="282">
        <f>COUNTA($C$4:C67)</f>
        <v>64</v>
      </c>
      <c r="B67" s="282"/>
      <c r="C67" s="282" t="s">
        <v>373</v>
      </c>
      <c r="D67" s="282" t="s">
        <v>6</v>
      </c>
      <c r="E67" s="282" t="s">
        <v>2913</v>
      </c>
      <c r="F67" s="63" t="s">
        <v>19</v>
      </c>
      <c r="G67" s="63" t="s">
        <v>272</v>
      </c>
      <c r="H67" s="282" t="s">
        <v>2515</v>
      </c>
      <c r="I67" s="282"/>
      <c r="J67" s="282" t="s">
        <v>244</v>
      </c>
      <c r="K67" s="282">
        <v>7.8</v>
      </c>
      <c r="L67" s="282" t="s">
        <v>382</v>
      </c>
      <c r="M67" s="282">
        <v>8</v>
      </c>
      <c r="N67" s="282">
        <v>32</v>
      </c>
      <c r="O67" s="282">
        <v>50</v>
      </c>
      <c r="P67" s="282" t="s">
        <v>0</v>
      </c>
      <c r="Q67" s="66" t="s">
        <v>0</v>
      </c>
      <c r="R67" s="282" t="s">
        <v>0</v>
      </c>
      <c r="S67" s="282" t="s">
        <v>118</v>
      </c>
      <c r="T67" s="63"/>
    </row>
    <row r="68" spans="1:20" s="17" customFormat="1" ht="15.75" customHeight="1">
      <c r="A68" s="282">
        <f>COUNTA($C$4:C68)</f>
        <v>65</v>
      </c>
      <c r="B68" s="282"/>
      <c r="C68" s="282" t="s">
        <v>373</v>
      </c>
      <c r="D68" s="282" t="s">
        <v>6</v>
      </c>
      <c r="E68" s="282" t="s">
        <v>2869</v>
      </c>
      <c r="F68" s="63" t="s">
        <v>19</v>
      </c>
      <c r="G68" s="63" t="s">
        <v>273</v>
      </c>
      <c r="H68" s="282" t="s">
        <v>2516</v>
      </c>
      <c r="I68" s="282"/>
      <c r="J68" s="282" t="s">
        <v>244</v>
      </c>
      <c r="K68" s="282">
        <v>7.8</v>
      </c>
      <c r="L68" s="282" t="s">
        <v>382</v>
      </c>
      <c r="M68" s="282">
        <v>8</v>
      </c>
      <c r="N68" s="282">
        <v>32</v>
      </c>
      <c r="O68" s="282">
        <v>50</v>
      </c>
      <c r="P68" s="282" t="s">
        <v>0</v>
      </c>
      <c r="Q68" s="66" t="s">
        <v>0</v>
      </c>
      <c r="R68" s="282" t="s">
        <v>0</v>
      </c>
      <c r="S68" s="282" t="s">
        <v>118</v>
      </c>
      <c r="T68" s="63"/>
    </row>
    <row r="69" spans="1:20" s="17" customFormat="1" ht="15.75" customHeight="1">
      <c r="A69" s="282">
        <f>COUNTA($C$4:C69)</f>
        <v>66</v>
      </c>
      <c r="B69" s="282"/>
      <c r="C69" s="282" t="s">
        <v>373</v>
      </c>
      <c r="D69" s="282" t="s">
        <v>6</v>
      </c>
      <c r="E69" s="282" t="s">
        <v>2914</v>
      </c>
      <c r="F69" s="63" t="s">
        <v>19</v>
      </c>
      <c r="G69" s="63" t="s">
        <v>209</v>
      </c>
      <c r="H69" s="282" t="s">
        <v>2517</v>
      </c>
      <c r="I69" s="282"/>
      <c r="J69" s="282" t="s">
        <v>244</v>
      </c>
      <c r="K69" s="282">
        <v>7.8</v>
      </c>
      <c r="L69" s="282" t="s">
        <v>382</v>
      </c>
      <c r="M69" s="282">
        <v>8</v>
      </c>
      <c r="N69" s="282">
        <v>32</v>
      </c>
      <c r="O69" s="282">
        <v>50</v>
      </c>
      <c r="P69" s="282" t="s">
        <v>0</v>
      </c>
      <c r="Q69" s="66" t="s">
        <v>0</v>
      </c>
      <c r="R69" s="282" t="s">
        <v>0</v>
      </c>
      <c r="S69" s="282" t="s">
        <v>118</v>
      </c>
      <c r="T69" s="63"/>
    </row>
    <row r="70" spans="1:20" s="17" customFormat="1" ht="15.75" customHeight="1">
      <c r="A70" s="282">
        <f>COUNTA($C$4:C70)</f>
        <v>67</v>
      </c>
      <c r="B70" s="282"/>
      <c r="C70" s="282" t="s">
        <v>373</v>
      </c>
      <c r="D70" s="282" t="s">
        <v>6</v>
      </c>
      <c r="E70" s="282" t="s">
        <v>2870</v>
      </c>
      <c r="F70" s="63" t="s">
        <v>19</v>
      </c>
      <c r="G70" s="63" t="s">
        <v>211</v>
      </c>
      <c r="H70" s="282" t="s">
        <v>2518</v>
      </c>
      <c r="I70" s="282"/>
      <c r="J70" s="282" t="s">
        <v>244</v>
      </c>
      <c r="K70" s="282">
        <v>7.8</v>
      </c>
      <c r="L70" s="282" t="s">
        <v>382</v>
      </c>
      <c r="M70" s="282">
        <v>8</v>
      </c>
      <c r="N70" s="282">
        <v>32</v>
      </c>
      <c r="O70" s="282">
        <v>50</v>
      </c>
      <c r="P70" s="282" t="s">
        <v>0</v>
      </c>
      <c r="Q70" s="66" t="s">
        <v>0</v>
      </c>
      <c r="R70" s="282" t="s">
        <v>0</v>
      </c>
      <c r="S70" s="282" t="s">
        <v>118</v>
      </c>
      <c r="T70" s="63"/>
    </row>
    <row r="71" spans="1:20" s="17" customFormat="1" ht="15.75" customHeight="1">
      <c r="A71" s="282">
        <f>COUNTA($C$4:C71)</f>
        <v>68</v>
      </c>
      <c r="B71" s="282"/>
      <c r="C71" s="282" t="s">
        <v>373</v>
      </c>
      <c r="D71" s="282" t="s">
        <v>6</v>
      </c>
      <c r="E71" s="282" t="s">
        <v>2915</v>
      </c>
      <c r="F71" s="63" t="s">
        <v>19</v>
      </c>
      <c r="G71" s="63" t="s">
        <v>274</v>
      </c>
      <c r="H71" s="282" t="s">
        <v>2519</v>
      </c>
      <c r="I71" s="282"/>
      <c r="J71" s="282" t="s">
        <v>244</v>
      </c>
      <c r="K71" s="282">
        <v>7.8</v>
      </c>
      <c r="L71" s="282" t="s">
        <v>382</v>
      </c>
      <c r="M71" s="282">
        <v>8</v>
      </c>
      <c r="N71" s="282">
        <v>32</v>
      </c>
      <c r="O71" s="282">
        <v>50</v>
      </c>
      <c r="P71" s="282" t="s">
        <v>0</v>
      </c>
      <c r="Q71" s="66" t="s">
        <v>0</v>
      </c>
      <c r="R71" s="282" t="s">
        <v>0</v>
      </c>
      <c r="S71" s="282" t="s">
        <v>118</v>
      </c>
      <c r="T71" s="63"/>
    </row>
    <row r="72" spans="1:20" s="17" customFormat="1" ht="15.75" customHeight="1">
      <c r="A72" s="282">
        <f>COUNTA($C$4:C72)</f>
        <v>69</v>
      </c>
      <c r="B72" s="282"/>
      <c r="C72" s="282" t="s">
        <v>373</v>
      </c>
      <c r="D72" s="282" t="s">
        <v>6</v>
      </c>
      <c r="E72" s="282" t="s">
        <v>2871</v>
      </c>
      <c r="F72" s="63" t="s">
        <v>19</v>
      </c>
      <c r="G72" s="63" t="s">
        <v>275</v>
      </c>
      <c r="H72" s="282" t="s">
        <v>2520</v>
      </c>
      <c r="I72" s="282"/>
      <c r="J72" s="282" t="s">
        <v>244</v>
      </c>
      <c r="K72" s="282">
        <v>7.8</v>
      </c>
      <c r="L72" s="282" t="s">
        <v>382</v>
      </c>
      <c r="M72" s="282">
        <v>8</v>
      </c>
      <c r="N72" s="282">
        <v>32</v>
      </c>
      <c r="O72" s="282">
        <v>50</v>
      </c>
      <c r="P72" s="282" t="s">
        <v>0</v>
      </c>
      <c r="Q72" s="66" t="s">
        <v>0</v>
      </c>
      <c r="R72" s="282" t="s">
        <v>0</v>
      </c>
      <c r="S72" s="282" t="s">
        <v>118</v>
      </c>
      <c r="T72" s="63"/>
    </row>
    <row r="73" spans="1:20" s="17" customFormat="1" ht="15.75" customHeight="1">
      <c r="A73" s="282">
        <f>COUNTA($C$4:C73)</f>
        <v>70</v>
      </c>
      <c r="B73" s="282"/>
      <c r="C73" s="282" t="s">
        <v>373</v>
      </c>
      <c r="D73" s="282" t="s">
        <v>6</v>
      </c>
      <c r="E73" s="282" t="s">
        <v>2916</v>
      </c>
      <c r="F73" s="63" t="s">
        <v>19</v>
      </c>
      <c r="G73" s="63" t="s">
        <v>276</v>
      </c>
      <c r="H73" s="282" t="s">
        <v>2521</v>
      </c>
      <c r="I73" s="282"/>
      <c r="J73" s="282" t="s">
        <v>244</v>
      </c>
      <c r="K73" s="282">
        <v>7.8</v>
      </c>
      <c r="L73" s="282" t="s">
        <v>382</v>
      </c>
      <c r="M73" s="282">
        <v>8</v>
      </c>
      <c r="N73" s="282">
        <v>32</v>
      </c>
      <c r="O73" s="282">
        <v>50</v>
      </c>
      <c r="P73" s="282" t="s">
        <v>0</v>
      </c>
      <c r="Q73" s="66" t="s">
        <v>0</v>
      </c>
      <c r="R73" s="282" t="s">
        <v>0</v>
      </c>
      <c r="S73" s="282" t="s">
        <v>118</v>
      </c>
      <c r="T73" s="63"/>
    </row>
    <row r="74" spans="1:20" s="17" customFormat="1" ht="15.75" customHeight="1">
      <c r="A74" s="282">
        <f>COUNTA($C$4:C74)</f>
        <v>71</v>
      </c>
      <c r="B74" s="282"/>
      <c r="C74" s="282" t="s">
        <v>373</v>
      </c>
      <c r="D74" s="282" t="s">
        <v>6</v>
      </c>
      <c r="E74" s="282" t="s">
        <v>2872</v>
      </c>
      <c r="F74" s="63" t="s">
        <v>19</v>
      </c>
      <c r="G74" s="63" t="s">
        <v>277</v>
      </c>
      <c r="H74" s="282" t="s">
        <v>2522</v>
      </c>
      <c r="I74" s="282"/>
      <c r="J74" s="282" t="s">
        <v>244</v>
      </c>
      <c r="K74" s="282">
        <v>7.8</v>
      </c>
      <c r="L74" s="282" t="s">
        <v>382</v>
      </c>
      <c r="M74" s="282">
        <v>8</v>
      </c>
      <c r="N74" s="282">
        <v>32</v>
      </c>
      <c r="O74" s="282">
        <v>50</v>
      </c>
      <c r="P74" s="282" t="s">
        <v>0</v>
      </c>
      <c r="Q74" s="66" t="s">
        <v>0</v>
      </c>
      <c r="R74" s="282" t="s">
        <v>0</v>
      </c>
      <c r="S74" s="282" t="s">
        <v>118</v>
      </c>
      <c r="T74" s="63"/>
    </row>
    <row r="75" spans="1:20" s="17" customFormat="1" ht="15.75" customHeight="1">
      <c r="A75" s="282">
        <f>COUNTA($C$4:C75)</f>
        <v>72</v>
      </c>
      <c r="B75" s="282"/>
      <c r="C75" s="282" t="s">
        <v>373</v>
      </c>
      <c r="D75" s="282" t="s">
        <v>6</v>
      </c>
      <c r="E75" s="282" t="s">
        <v>2988</v>
      </c>
      <c r="F75" s="63" t="s">
        <v>2982</v>
      </c>
      <c r="G75" s="63" t="s">
        <v>2983</v>
      </c>
      <c r="H75" s="282" t="s">
        <v>2990</v>
      </c>
      <c r="I75" s="282"/>
      <c r="J75" s="282" t="s">
        <v>5</v>
      </c>
      <c r="K75" s="282">
        <v>7.8</v>
      </c>
      <c r="L75" s="282" t="s">
        <v>382</v>
      </c>
      <c r="M75" s="282">
        <v>4</v>
      </c>
      <c r="N75" s="282">
        <v>16</v>
      </c>
      <c r="O75" s="282">
        <v>50</v>
      </c>
      <c r="P75" s="282" t="s">
        <v>0</v>
      </c>
      <c r="Q75" s="66">
        <v>14000</v>
      </c>
      <c r="R75" s="282" t="s">
        <v>0</v>
      </c>
      <c r="S75" s="282" t="s">
        <v>0</v>
      </c>
      <c r="T75" s="63"/>
    </row>
    <row r="76" spans="1:20" s="17" customFormat="1" ht="15.75" customHeight="1">
      <c r="A76" s="282">
        <f>COUNTA($C$4:C76)</f>
        <v>73</v>
      </c>
      <c r="B76" s="282"/>
      <c r="C76" s="282" t="s">
        <v>373</v>
      </c>
      <c r="D76" s="282" t="s">
        <v>6</v>
      </c>
      <c r="E76" s="282" t="s">
        <v>2989</v>
      </c>
      <c r="F76" s="63" t="s">
        <v>2982</v>
      </c>
      <c r="G76" s="63" t="s">
        <v>2984</v>
      </c>
      <c r="H76" s="282" t="s">
        <v>2991</v>
      </c>
      <c r="I76" s="282"/>
      <c r="J76" s="282" t="s">
        <v>5</v>
      </c>
      <c r="K76" s="282">
        <v>7.8</v>
      </c>
      <c r="L76" s="282" t="s">
        <v>382</v>
      </c>
      <c r="M76" s="282">
        <v>4</v>
      </c>
      <c r="N76" s="282">
        <v>16</v>
      </c>
      <c r="O76" s="282">
        <v>50</v>
      </c>
      <c r="P76" s="282" t="s">
        <v>0</v>
      </c>
      <c r="Q76" s="66">
        <v>14000</v>
      </c>
      <c r="R76" s="282" t="s">
        <v>0</v>
      </c>
      <c r="S76" s="282" t="s">
        <v>0</v>
      </c>
      <c r="T76" s="63"/>
    </row>
    <row r="77" spans="1:20" s="18" customFormat="1" ht="15.75" customHeight="1">
      <c r="A77" s="282">
        <f>COUNTA($C$4:C77)</f>
        <v>74</v>
      </c>
      <c r="B77" s="282"/>
      <c r="C77" s="282" t="s">
        <v>373</v>
      </c>
      <c r="D77" s="282" t="s">
        <v>6</v>
      </c>
      <c r="E77" s="282" t="s">
        <v>2331</v>
      </c>
      <c r="F77" s="63" t="s">
        <v>133</v>
      </c>
      <c r="G77" s="63" t="s">
        <v>324</v>
      </c>
      <c r="H77" s="282" t="s">
        <v>2992</v>
      </c>
      <c r="I77" s="282"/>
      <c r="J77" s="282" t="s">
        <v>244</v>
      </c>
      <c r="K77" s="282">
        <v>7.8</v>
      </c>
      <c r="L77" s="282" t="s">
        <v>536</v>
      </c>
      <c r="M77" s="282">
        <v>8</v>
      </c>
      <c r="N77" s="282">
        <v>64</v>
      </c>
      <c r="O77" s="282">
        <v>50</v>
      </c>
      <c r="P77" s="282" t="s">
        <v>0</v>
      </c>
      <c r="Q77" s="66">
        <v>6000</v>
      </c>
      <c r="R77" s="282" t="s">
        <v>0</v>
      </c>
      <c r="S77" s="282" t="s">
        <v>0</v>
      </c>
      <c r="T77" s="63"/>
    </row>
    <row r="78" spans="1:20" s="17" customFormat="1" ht="15.75" customHeight="1">
      <c r="A78" s="282">
        <f>COUNTA($C$4:C78)</f>
        <v>75</v>
      </c>
      <c r="B78" s="282"/>
      <c r="C78" s="282" t="s">
        <v>373</v>
      </c>
      <c r="D78" s="282" t="s">
        <v>6</v>
      </c>
      <c r="E78" s="282" t="s">
        <v>2332</v>
      </c>
      <c r="F78" s="63" t="s">
        <v>133</v>
      </c>
      <c r="G78" s="63" t="s">
        <v>325</v>
      </c>
      <c r="H78" s="282" t="s">
        <v>2993</v>
      </c>
      <c r="I78" s="282"/>
      <c r="J78" s="282" t="s">
        <v>244</v>
      </c>
      <c r="K78" s="282">
        <v>7.8</v>
      </c>
      <c r="L78" s="282" t="s">
        <v>536</v>
      </c>
      <c r="M78" s="282">
        <v>8</v>
      </c>
      <c r="N78" s="282">
        <v>64</v>
      </c>
      <c r="O78" s="282">
        <v>50</v>
      </c>
      <c r="P78" s="282" t="s">
        <v>0</v>
      </c>
      <c r="Q78" s="66">
        <v>6000</v>
      </c>
      <c r="R78" s="282" t="s">
        <v>0</v>
      </c>
      <c r="S78" s="282" t="s">
        <v>0</v>
      </c>
      <c r="T78" s="63"/>
    </row>
    <row r="79" spans="1:20" s="17" customFormat="1" ht="15.75" customHeight="1">
      <c r="A79" s="282">
        <f>COUNTA($C$4:C79)</f>
        <v>76</v>
      </c>
      <c r="B79" s="282"/>
      <c r="C79" s="282" t="s">
        <v>373</v>
      </c>
      <c r="D79" s="282" t="s">
        <v>3</v>
      </c>
      <c r="E79" s="282" t="s">
        <v>2785</v>
      </c>
      <c r="F79" s="63" t="s">
        <v>16</v>
      </c>
      <c r="G79" s="63" t="s">
        <v>278</v>
      </c>
      <c r="H79" s="282" t="s">
        <v>2523</v>
      </c>
      <c r="I79" s="282"/>
      <c r="J79" s="282" t="s">
        <v>5</v>
      </c>
      <c r="K79" s="282">
        <v>7.8</v>
      </c>
      <c r="L79" s="282" t="s">
        <v>382</v>
      </c>
      <c r="M79" s="282">
        <v>4</v>
      </c>
      <c r="N79" s="282">
        <v>16</v>
      </c>
      <c r="O79" s="282">
        <v>50</v>
      </c>
      <c r="P79" s="282" t="s">
        <v>0</v>
      </c>
      <c r="Q79" s="66" t="s">
        <v>0</v>
      </c>
      <c r="R79" s="282" t="s">
        <v>0</v>
      </c>
      <c r="S79" s="282" t="s">
        <v>118</v>
      </c>
      <c r="T79" s="63"/>
    </row>
    <row r="80" spans="1:20" s="17" customFormat="1" ht="15.75" customHeight="1">
      <c r="A80" s="282">
        <f>COUNTA($C$4:C80)</f>
        <v>77</v>
      </c>
      <c r="B80" s="282"/>
      <c r="C80" s="282" t="s">
        <v>373</v>
      </c>
      <c r="D80" s="282" t="s">
        <v>3</v>
      </c>
      <c r="E80" s="282" t="s">
        <v>2829</v>
      </c>
      <c r="F80" s="63" t="s">
        <v>16</v>
      </c>
      <c r="G80" s="63" t="s">
        <v>279</v>
      </c>
      <c r="H80" s="282" t="s">
        <v>2524</v>
      </c>
      <c r="I80" s="282"/>
      <c r="J80" s="282" t="s">
        <v>5</v>
      </c>
      <c r="K80" s="282">
        <v>7.8</v>
      </c>
      <c r="L80" s="282" t="s">
        <v>382</v>
      </c>
      <c r="M80" s="282">
        <v>4</v>
      </c>
      <c r="N80" s="282">
        <v>16</v>
      </c>
      <c r="O80" s="282">
        <v>50</v>
      </c>
      <c r="P80" s="282" t="s">
        <v>0</v>
      </c>
      <c r="Q80" s="66" t="s">
        <v>0</v>
      </c>
      <c r="R80" s="282" t="s">
        <v>0</v>
      </c>
      <c r="S80" s="282" t="s">
        <v>0</v>
      </c>
      <c r="T80" s="63"/>
    </row>
    <row r="81" spans="1:20" s="17" customFormat="1" ht="15.75" customHeight="1">
      <c r="A81" s="282">
        <f>COUNTA($C$4:C81)</f>
        <v>78</v>
      </c>
      <c r="B81" s="282"/>
      <c r="C81" s="282" t="s">
        <v>373</v>
      </c>
      <c r="D81" s="282" t="s">
        <v>3</v>
      </c>
      <c r="E81" s="282" t="s">
        <v>2786</v>
      </c>
      <c r="F81" s="63" t="s">
        <v>16</v>
      </c>
      <c r="G81" s="63" t="s">
        <v>209</v>
      </c>
      <c r="H81" s="282" t="s">
        <v>2525</v>
      </c>
      <c r="I81" s="282"/>
      <c r="J81" s="282" t="s">
        <v>5</v>
      </c>
      <c r="K81" s="282">
        <v>7.8</v>
      </c>
      <c r="L81" s="282" t="s">
        <v>382</v>
      </c>
      <c r="M81" s="282">
        <v>4</v>
      </c>
      <c r="N81" s="282">
        <v>16</v>
      </c>
      <c r="O81" s="282">
        <v>50</v>
      </c>
      <c r="P81" s="282" t="s">
        <v>0</v>
      </c>
      <c r="Q81" s="66" t="s">
        <v>0</v>
      </c>
      <c r="R81" s="282" t="s">
        <v>0</v>
      </c>
      <c r="S81" s="282" t="s">
        <v>118</v>
      </c>
      <c r="T81" s="63"/>
    </row>
    <row r="82" spans="1:20" s="17" customFormat="1" ht="15.75" customHeight="1">
      <c r="A82" s="282">
        <f>COUNTA($C$4:C82)</f>
        <v>79</v>
      </c>
      <c r="B82" s="282"/>
      <c r="C82" s="282" t="s">
        <v>373</v>
      </c>
      <c r="D82" s="282" t="s">
        <v>3</v>
      </c>
      <c r="E82" s="282" t="s">
        <v>2830</v>
      </c>
      <c r="F82" s="63" t="s">
        <v>16</v>
      </c>
      <c r="G82" s="63" t="s">
        <v>211</v>
      </c>
      <c r="H82" s="282" t="s">
        <v>2526</v>
      </c>
      <c r="I82" s="282"/>
      <c r="J82" s="282" t="s">
        <v>5</v>
      </c>
      <c r="K82" s="282">
        <v>7.8</v>
      </c>
      <c r="L82" s="282" t="s">
        <v>382</v>
      </c>
      <c r="M82" s="282">
        <v>4</v>
      </c>
      <c r="N82" s="282">
        <v>16</v>
      </c>
      <c r="O82" s="282">
        <v>50</v>
      </c>
      <c r="P82" s="282" t="s">
        <v>0</v>
      </c>
      <c r="Q82" s="66" t="s">
        <v>0</v>
      </c>
      <c r="R82" s="282" t="s">
        <v>0</v>
      </c>
      <c r="S82" s="282" t="s">
        <v>0</v>
      </c>
      <c r="T82" s="63"/>
    </row>
    <row r="83" spans="1:20" s="17" customFormat="1" ht="15.75" customHeight="1">
      <c r="A83" s="282">
        <f>COUNTA($C$4:C83)</f>
        <v>80</v>
      </c>
      <c r="B83" s="282"/>
      <c r="C83" s="282" t="s">
        <v>373</v>
      </c>
      <c r="D83" s="282" t="s">
        <v>3</v>
      </c>
      <c r="E83" s="282" t="s">
        <v>2787</v>
      </c>
      <c r="F83" s="63" t="s">
        <v>16</v>
      </c>
      <c r="G83" s="63" t="s">
        <v>280</v>
      </c>
      <c r="H83" s="282" t="s">
        <v>2527</v>
      </c>
      <c r="I83" s="282"/>
      <c r="J83" s="282" t="s">
        <v>5</v>
      </c>
      <c r="K83" s="282">
        <v>7.8</v>
      </c>
      <c r="L83" s="282" t="s">
        <v>382</v>
      </c>
      <c r="M83" s="282">
        <v>4</v>
      </c>
      <c r="N83" s="282">
        <v>16</v>
      </c>
      <c r="O83" s="282">
        <v>50</v>
      </c>
      <c r="P83" s="282" t="s">
        <v>0</v>
      </c>
      <c r="Q83" s="66" t="s">
        <v>0</v>
      </c>
      <c r="R83" s="282" t="s">
        <v>0</v>
      </c>
      <c r="S83" s="282" t="s">
        <v>0</v>
      </c>
      <c r="T83" s="63"/>
    </row>
    <row r="84" spans="1:20" s="17" customFormat="1" ht="15.75" customHeight="1">
      <c r="A84" s="282">
        <f>COUNTA($C$4:C84)</f>
        <v>81</v>
      </c>
      <c r="B84" s="282"/>
      <c r="C84" s="282" t="s">
        <v>373</v>
      </c>
      <c r="D84" s="282" t="s">
        <v>3</v>
      </c>
      <c r="E84" s="282" t="s">
        <v>2831</v>
      </c>
      <c r="F84" s="63" t="s">
        <v>16</v>
      </c>
      <c r="G84" s="63" t="s">
        <v>281</v>
      </c>
      <c r="H84" s="282" t="s">
        <v>2528</v>
      </c>
      <c r="I84" s="282"/>
      <c r="J84" s="282" t="s">
        <v>5</v>
      </c>
      <c r="K84" s="282">
        <v>7.8</v>
      </c>
      <c r="L84" s="282" t="s">
        <v>382</v>
      </c>
      <c r="M84" s="282">
        <v>4</v>
      </c>
      <c r="N84" s="282">
        <v>16</v>
      </c>
      <c r="O84" s="282">
        <v>50</v>
      </c>
      <c r="P84" s="282" t="s">
        <v>0</v>
      </c>
      <c r="Q84" s="66" t="s">
        <v>0</v>
      </c>
      <c r="R84" s="282" t="s">
        <v>0</v>
      </c>
      <c r="S84" s="282" t="s">
        <v>0</v>
      </c>
      <c r="T84" s="63"/>
    </row>
    <row r="85" spans="1:20" s="17" customFormat="1" ht="15.75" customHeight="1">
      <c r="A85" s="282">
        <f>COUNTA($C$4:C85)</f>
        <v>82</v>
      </c>
      <c r="B85" s="282"/>
      <c r="C85" s="282" t="s">
        <v>373</v>
      </c>
      <c r="D85" s="282" t="s">
        <v>3</v>
      </c>
      <c r="E85" s="282" t="s">
        <v>2917</v>
      </c>
      <c r="F85" s="63" t="s">
        <v>19</v>
      </c>
      <c r="G85" s="63" t="s">
        <v>278</v>
      </c>
      <c r="H85" s="282" t="s">
        <v>2529</v>
      </c>
      <c r="I85" s="282"/>
      <c r="J85" s="282" t="s">
        <v>5</v>
      </c>
      <c r="K85" s="282">
        <v>7.8</v>
      </c>
      <c r="L85" s="282" t="s">
        <v>382</v>
      </c>
      <c r="M85" s="282">
        <v>8</v>
      </c>
      <c r="N85" s="282">
        <v>32</v>
      </c>
      <c r="O85" s="282">
        <v>50</v>
      </c>
      <c r="P85" s="282" t="s">
        <v>0</v>
      </c>
      <c r="Q85" s="66" t="s">
        <v>0</v>
      </c>
      <c r="R85" s="282" t="s">
        <v>0</v>
      </c>
      <c r="S85" s="282" t="s">
        <v>0</v>
      </c>
      <c r="T85" s="63"/>
    </row>
    <row r="86" spans="1:20" s="17" customFormat="1" ht="15.75" customHeight="1">
      <c r="A86" s="282">
        <f>COUNTA($C$4:C86)</f>
        <v>83</v>
      </c>
      <c r="B86" s="282"/>
      <c r="C86" s="282" t="s">
        <v>373</v>
      </c>
      <c r="D86" s="282" t="s">
        <v>3</v>
      </c>
      <c r="E86" s="282" t="s">
        <v>2873</v>
      </c>
      <c r="F86" s="63" t="s">
        <v>19</v>
      </c>
      <c r="G86" s="63" t="s">
        <v>279</v>
      </c>
      <c r="H86" s="282" t="s">
        <v>2530</v>
      </c>
      <c r="I86" s="282"/>
      <c r="J86" s="282" t="s">
        <v>5</v>
      </c>
      <c r="K86" s="282">
        <v>7.8</v>
      </c>
      <c r="L86" s="282" t="s">
        <v>382</v>
      </c>
      <c r="M86" s="282">
        <v>8</v>
      </c>
      <c r="N86" s="282">
        <v>32</v>
      </c>
      <c r="O86" s="282">
        <v>50</v>
      </c>
      <c r="P86" s="282" t="s">
        <v>0</v>
      </c>
      <c r="Q86" s="66" t="s">
        <v>0</v>
      </c>
      <c r="R86" s="282" t="s">
        <v>0</v>
      </c>
      <c r="S86" s="282" t="s">
        <v>0</v>
      </c>
      <c r="T86" s="63"/>
    </row>
    <row r="87" spans="1:20" s="17" customFormat="1" ht="15.75" customHeight="1">
      <c r="A87" s="282">
        <f>COUNTA($C$4:C87)</f>
        <v>84</v>
      </c>
      <c r="B87" s="282"/>
      <c r="C87" s="282" t="s">
        <v>373</v>
      </c>
      <c r="D87" s="282" t="s">
        <v>3</v>
      </c>
      <c r="E87" s="282" t="s">
        <v>2918</v>
      </c>
      <c r="F87" s="63" t="s">
        <v>19</v>
      </c>
      <c r="G87" s="63" t="s">
        <v>209</v>
      </c>
      <c r="H87" s="282" t="s">
        <v>2531</v>
      </c>
      <c r="I87" s="282"/>
      <c r="J87" s="282" t="s">
        <v>5</v>
      </c>
      <c r="K87" s="282">
        <v>7.8</v>
      </c>
      <c r="L87" s="282" t="s">
        <v>382</v>
      </c>
      <c r="M87" s="282">
        <v>8</v>
      </c>
      <c r="N87" s="282">
        <v>32</v>
      </c>
      <c r="O87" s="282">
        <v>50</v>
      </c>
      <c r="P87" s="282" t="s">
        <v>0</v>
      </c>
      <c r="Q87" s="66" t="s">
        <v>0</v>
      </c>
      <c r="R87" s="282" t="s">
        <v>0</v>
      </c>
      <c r="S87" s="282" t="s">
        <v>0</v>
      </c>
      <c r="T87" s="63"/>
    </row>
    <row r="88" spans="1:20" s="17" customFormat="1" ht="15.75" customHeight="1">
      <c r="A88" s="282">
        <f>COUNTA($C$4:C88)</f>
        <v>85</v>
      </c>
      <c r="B88" s="282"/>
      <c r="C88" s="282" t="s">
        <v>373</v>
      </c>
      <c r="D88" s="282" t="s">
        <v>3</v>
      </c>
      <c r="E88" s="282" t="s">
        <v>2874</v>
      </c>
      <c r="F88" s="63" t="s">
        <v>19</v>
      </c>
      <c r="G88" s="63" t="s">
        <v>211</v>
      </c>
      <c r="H88" s="282" t="s">
        <v>2532</v>
      </c>
      <c r="I88" s="282"/>
      <c r="J88" s="282" t="s">
        <v>5</v>
      </c>
      <c r="K88" s="282">
        <v>7.8</v>
      </c>
      <c r="L88" s="282" t="s">
        <v>382</v>
      </c>
      <c r="M88" s="282">
        <v>8</v>
      </c>
      <c r="N88" s="282">
        <v>32</v>
      </c>
      <c r="O88" s="282">
        <v>50</v>
      </c>
      <c r="P88" s="282" t="s">
        <v>0</v>
      </c>
      <c r="Q88" s="66" t="s">
        <v>0</v>
      </c>
      <c r="R88" s="282" t="s">
        <v>0</v>
      </c>
      <c r="S88" s="282" t="s">
        <v>0</v>
      </c>
      <c r="T88" s="63"/>
    </row>
    <row r="89" spans="1:20" s="17" customFormat="1" ht="15.75" customHeight="1">
      <c r="A89" s="282">
        <f>COUNTA($C$4:C89)</f>
        <v>86</v>
      </c>
      <c r="B89" s="282"/>
      <c r="C89" s="282" t="s">
        <v>373</v>
      </c>
      <c r="D89" s="282" t="s">
        <v>3</v>
      </c>
      <c r="E89" s="282" t="s">
        <v>2919</v>
      </c>
      <c r="F89" s="63" t="s">
        <v>19</v>
      </c>
      <c r="G89" s="63" t="s">
        <v>280</v>
      </c>
      <c r="H89" s="282" t="s">
        <v>2533</v>
      </c>
      <c r="I89" s="282"/>
      <c r="J89" s="282" t="s">
        <v>5</v>
      </c>
      <c r="K89" s="282">
        <v>7.8</v>
      </c>
      <c r="L89" s="282" t="s">
        <v>382</v>
      </c>
      <c r="M89" s="282">
        <v>8</v>
      </c>
      <c r="N89" s="282">
        <v>32</v>
      </c>
      <c r="O89" s="282">
        <v>50</v>
      </c>
      <c r="P89" s="282" t="s">
        <v>0</v>
      </c>
      <c r="Q89" s="66" t="s">
        <v>0</v>
      </c>
      <c r="R89" s="282" t="s">
        <v>0</v>
      </c>
      <c r="S89" s="282" t="s">
        <v>0</v>
      </c>
      <c r="T89" s="63"/>
    </row>
    <row r="90" spans="1:20" s="17" customFormat="1" ht="15.75" customHeight="1">
      <c r="A90" s="282">
        <f>COUNTA($C$4:C90)</f>
        <v>87</v>
      </c>
      <c r="B90" s="282"/>
      <c r="C90" s="282" t="s">
        <v>373</v>
      </c>
      <c r="D90" s="282" t="s">
        <v>3</v>
      </c>
      <c r="E90" s="282" t="s">
        <v>2875</v>
      </c>
      <c r="F90" s="63" t="s">
        <v>19</v>
      </c>
      <c r="G90" s="63" t="s">
        <v>281</v>
      </c>
      <c r="H90" s="282" t="s">
        <v>2534</v>
      </c>
      <c r="I90" s="282"/>
      <c r="J90" s="282" t="s">
        <v>5</v>
      </c>
      <c r="K90" s="282">
        <v>7.8</v>
      </c>
      <c r="L90" s="282" t="s">
        <v>382</v>
      </c>
      <c r="M90" s="282">
        <v>8</v>
      </c>
      <c r="N90" s="282">
        <v>32</v>
      </c>
      <c r="O90" s="282">
        <v>50</v>
      </c>
      <c r="P90" s="282" t="s">
        <v>0</v>
      </c>
      <c r="Q90" s="66" t="s">
        <v>0</v>
      </c>
      <c r="R90" s="282" t="s">
        <v>0</v>
      </c>
      <c r="S90" s="282" t="s">
        <v>0</v>
      </c>
      <c r="T90" s="63"/>
    </row>
    <row r="91" spans="1:20" s="17" customFormat="1" ht="15.75" customHeight="1">
      <c r="A91" s="282">
        <f>COUNTA($C$4:C91)</f>
        <v>88</v>
      </c>
      <c r="B91" s="282"/>
      <c r="C91" s="282" t="s">
        <v>373</v>
      </c>
      <c r="D91" s="282" t="s">
        <v>3</v>
      </c>
      <c r="E91" s="282" t="s">
        <v>2994</v>
      </c>
      <c r="F91" s="63" t="s">
        <v>2982</v>
      </c>
      <c r="G91" s="63" t="s">
        <v>2983</v>
      </c>
      <c r="H91" s="282" t="s">
        <v>2996</v>
      </c>
      <c r="I91" s="282"/>
      <c r="J91" s="282" t="s">
        <v>5</v>
      </c>
      <c r="K91" s="282">
        <v>7.8</v>
      </c>
      <c r="L91" s="282" t="s">
        <v>382</v>
      </c>
      <c r="M91" s="282">
        <v>4</v>
      </c>
      <c r="N91" s="282">
        <v>16</v>
      </c>
      <c r="O91" s="282">
        <v>50</v>
      </c>
      <c r="P91" s="282" t="s">
        <v>0</v>
      </c>
      <c r="Q91" s="66">
        <v>14000</v>
      </c>
      <c r="R91" s="282" t="s">
        <v>0</v>
      </c>
      <c r="S91" s="282" t="s">
        <v>0</v>
      </c>
      <c r="T91" s="63"/>
    </row>
    <row r="92" spans="1:20" s="17" customFormat="1" ht="15.75" customHeight="1">
      <c r="A92" s="282">
        <f>COUNTA($C$4:C92)</f>
        <v>89</v>
      </c>
      <c r="B92" s="282"/>
      <c r="C92" s="282" t="s">
        <v>373</v>
      </c>
      <c r="D92" s="282" t="s">
        <v>3</v>
      </c>
      <c r="E92" s="282" t="s">
        <v>2995</v>
      </c>
      <c r="F92" s="63" t="s">
        <v>2982</v>
      </c>
      <c r="G92" s="63" t="s">
        <v>2984</v>
      </c>
      <c r="H92" s="282" t="s">
        <v>2997</v>
      </c>
      <c r="I92" s="282"/>
      <c r="J92" s="282" t="s">
        <v>5</v>
      </c>
      <c r="K92" s="282">
        <v>7.8</v>
      </c>
      <c r="L92" s="282" t="s">
        <v>382</v>
      </c>
      <c r="M92" s="282">
        <v>4</v>
      </c>
      <c r="N92" s="282">
        <v>16</v>
      </c>
      <c r="O92" s="282">
        <v>50</v>
      </c>
      <c r="P92" s="282" t="s">
        <v>0</v>
      </c>
      <c r="Q92" s="66">
        <v>14000</v>
      </c>
      <c r="R92" s="282" t="s">
        <v>0</v>
      </c>
      <c r="S92" s="282" t="s">
        <v>0</v>
      </c>
      <c r="T92" s="63"/>
    </row>
    <row r="93" spans="1:20" s="17" customFormat="1" ht="15.75" customHeight="1">
      <c r="A93" s="282">
        <f>COUNTA($C$4:C93)</f>
        <v>90</v>
      </c>
      <c r="B93" s="282"/>
      <c r="C93" s="282" t="s">
        <v>373</v>
      </c>
      <c r="D93" s="282" t="s">
        <v>3</v>
      </c>
      <c r="E93" s="282" t="s">
        <v>2333</v>
      </c>
      <c r="F93" s="63" t="s">
        <v>133</v>
      </c>
      <c r="G93" s="63" t="s">
        <v>282</v>
      </c>
      <c r="H93" s="282" t="s">
        <v>2998</v>
      </c>
      <c r="I93" s="282"/>
      <c r="J93" s="282" t="s">
        <v>244</v>
      </c>
      <c r="K93" s="282">
        <v>7.8</v>
      </c>
      <c r="L93" s="282" t="s">
        <v>536</v>
      </c>
      <c r="M93" s="282">
        <v>8</v>
      </c>
      <c r="N93" s="282">
        <v>64</v>
      </c>
      <c r="O93" s="282">
        <v>50</v>
      </c>
      <c r="P93" s="282" t="s">
        <v>0</v>
      </c>
      <c r="Q93" s="66">
        <v>6000</v>
      </c>
      <c r="R93" s="282" t="s">
        <v>0</v>
      </c>
      <c r="S93" s="282" t="s">
        <v>0</v>
      </c>
      <c r="T93" s="63"/>
    </row>
    <row r="94" spans="1:20" s="17" customFormat="1" ht="15.75" customHeight="1">
      <c r="A94" s="282">
        <f>COUNTA($C$4:C94)</f>
        <v>91</v>
      </c>
      <c r="B94" s="282"/>
      <c r="C94" s="282" t="s">
        <v>373</v>
      </c>
      <c r="D94" s="282" t="s">
        <v>3</v>
      </c>
      <c r="E94" s="282" t="s">
        <v>2334</v>
      </c>
      <c r="F94" s="63" t="s">
        <v>133</v>
      </c>
      <c r="G94" s="63" t="s">
        <v>283</v>
      </c>
      <c r="H94" s="282" t="s">
        <v>2999</v>
      </c>
      <c r="I94" s="282"/>
      <c r="J94" s="282" t="s">
        <v>244</v>
      </c>
      <c r="K94" s="282">
        <v>7.8</v>
      </c>
      <c r="L94" s="282" t="s">
        <v>536</v>
      </c>
      <c r="M94" s="282">
        <v>8</v>
      </c>
      <c r="N94" s="282">
        <v>64</v>
      </c>
      <c r="O94" s="282">
        <v>50</v>
      </c>
      <c r="P94" s="282" t="s">
        <v>0</v>
      </c>
      <c r="Q94" s="66">
        <v>6000</v>
      </c>
      <c r="R94" s="282" t="s">
        <v>0</v>
      </c>
      <c r="S94" s="282" t="s">
        <v>0</v>
      </c>
      <c r="T94" s="63"/>
    </row>
    <row r="95" spans="1:20" s="20" customFormat="1" ht="17.25" customHeight="1">
      <c r="A95" s="282">
        <f>COUNTA($C$4:C95)</f>
        <v>92</v>
      </c>
      <c r="B95" s="282"/>
      <c r="C95" s="282" t="s">
        <v>373</v>
      </c>
      <c r="D95" s="283" t="s">
        <v>7</v>
      </c>
      <c r="E95" s="282" t="s">
        <v>2788</v>
      </c>
      <c r="F95" s="63" t="s">
        <v>16</v>
      </c>
      <c r="G95" s="63" t="s">
        <v>267</v>
      </c>
      <c r="H95" s="282" t="s">
        <v>2535</v>
      </c>
      <c r="I95" s="282"/>
      <c r="J95" s="282" t="s">
        <v>5</v>
      </c>
      <c r="K95" s="282">
        <v>7.8</v>
      </c>
      <c r="L95" s="282" t="s">
        <v>382</v>
      </c>
      <c r="M95" s="282">
        <v>16</v>
      </c>
      <c r="N95" s="282">
        <v>64</v>
      </c>
      <c r="O95" s="282">
        <v>50</v>
      </c>
      <c r="P95" s="282" t="s">
        <v>0</v>
      </c>
      <c r="Q95" s="66" t="s">
        <v>0</v>
      </c>
      <c r="R95" s="282" t="s">
        <v>0</v>
      </c>
      <c r="S95" s="282" t="s">
        <v>0</v>
      </c>
      <c r="T95" s="64"/>
    </row>
    <row r="96" spans="1:20" s="20" customFormat="1" ht="17.25" customHeight="1">
      <c r="A96" s="282">
        <f>COUNTA($C$4:C96)</f>
        <v>93</v>
      </c>
      <c r="B96" s="282"/>
      <c r="C96" s="282" t="s">
        <v>373</v>
      </c>
      <c r="D96" s="283" t="s">
        <v>7</v>
      </c>
      <c r="E96" s="282" t="s">
        <v>2832</v>
      </c>
      <c r="F96" s="63" t="s">
        <v>16</v>
      </c>
      <c r="G96" s="63" t="s">
        <v>268</v>
      </c>
      <c r="H96" s="282" t="s">
        <v>2536</v>
      </c>
      <c r="I96" s="282"/>
      <c r="J96" s="282" t="s">
        <v>5</v>
      </c>
      <c r="K96" s="282">
        <v>7.8</v>
      </c>
      <c r="L96" s="282" t="s">
        <v>382</v>
      </c>
      <c r="M96" s="282">
        <v>16</v>
      </c>
      <c r="N96" s="282">
        <v>64</v>
      </c>
      <c r="O96" s="282">
        <v>50</v>
      </c>
      <c r="P96" s="282" t="s">
        <v>0</v>
      </c>
      <c r="Q96" s="66" t="s">
        <v>0</v>
      </c>
      <c r="R96" s="282" t="s">
        <v>0</v>
      </c>
      <c r="S96" s="282" t="s">
        <v>0</v>
      </c>
      <c r="T96" s="64"/>
    </row>
    <row r="97" spans="1:20" s="20" customFormat="1" ht="17.25" customHeight="1">
      <c r="A97" s="282">
        <f>COUNTA($C$4:C97)</f>
        <v>94</v>
      </c>
      <c r="B97" s="282"/>
      <c r="C97" s="282" t="s">
        <v>373</v>
      </c>
      <c r="D97" s="283" t="s">
        <v>7</v>
      </c>
      <c r="E97" s="282" t="s">
        <v>2789</v>
      </c>
      <c r="F97" s="63" t="s">
        <v>16</v>
      </c>
      <c r="G97" s="63" t="s">
        <v>269</v>
      </c>
      <c r="H97" s="282" t="s">
        <v>2537</v>
      </c>
      <c r="I97" s="282"/>
      <c r="J97" s="282" t="s">
        <v>5</v>
      </c>
      <c r="K97" s="282">
        <v>7.8</v>
      </c>
      <c r="L97" s="282" t="s">
        <v>382</v>
      </c>
      <c r="M97" s="282">
        <v>4</v>
      </c>
      <c r="N97" s="282">
        <v>16</v>
      </c>
      <c r="O97" s="282">
        <v>50</v>
      </c>
      <c r="P97" s="282" t="s">
        <v>0</v>
      </c>
      <c r="Q97" s="66" t="s">
        <v>0</v>
      </c>
      <c r="R97" s="282" t="s">
        <v>0</v>
      </c>
      <c r="S97" s="282" t="s">
        <v>0</v>
      </c>
      <c r="T97" s="64"/>
    </row>
    <row r="98" spans="1:20" s="20" customFormat="1" ht="17.25" customHeight="1">
      <c r="A98" s="282">
        <f>COUNTA($C$4:C98)</f>
        <v>95</v>
      </c>
      <c r="B98" s="282"/>
      <c r="C98" s="282" t="s">
        <v>373</v>
      </c>
      <c r="D98" s="283" t="s">
        <v>7</v>
      </c>
      <c r="E98" s="282" t="s">
        <v>2833</v>
      </c>
      <c r="F98" s="63" t="s">
        <v>16</v>
      </c>
      <c r="G98" s="63" t="s">
        <v>270</v>
      </c>
      <c r="H98" s="282" t="s">
        <v>2538</v>
      </c>
      <c r="I98" s="282"/>
      <c r="J98" s="282" t="s">
        <v>5</v>
      </c>
      <c r="K98" s="282">
        <v>7.8</v>
      </c>
      <c r="L98" s="282" t="s">
        <v>382</v>
      </c>
      <c r="M98" s="282">
        <v>4</v>
      </c>
      <c r="N98" s="282">
        <v>16</v>
      </c>
      <c r="O98" s="282">
        <v>50</v>
      </c>
      <c r="P98" s="282" t="s">
        <v>0</v>
      </c>
      <c r="Q98" s="66" t="s">
        <v>0</v>
      </c>
      <c r="R98" s="282" t="s">
        <v>0</v>
      </c>
      <c r="S98" s="282" t="s">
        <v>0</v>
      </c>
      <c r="T98" s="64"/>
    </row>
    <row r="99" spans="1:20" s="20" customFormat="1" ht="17.25" customHeight="1">
      <c r="A99" s="282">
        <f>COUNTA($C$4:C99)</f>
        <v>96</v>
      </c>
      <c r="B99" s="282"/>
      <c r="C99" s="282" t="s">
        <v>373</v>
      </c>
      <c r="D99" s="283" t="s">
        <v>7</v>
      </c>
      <c r="E99" s="282" t="s">
        <v>2920</v>
      </c>
      <c r="F99" s="63" t="s">
        <v>19</v>
      </c>
      <c r="G99" s="63" t="s">
        <v>267</v>
      </c>
      <c r="H99" s="282" t="s">
        <v>2539</v>
      </c>
      <c r="I99" s="282"/>
      <c r="J99" s="282" t="s">
        <v>244</v>
      </c>
      <c r="K99" s="282">
        <v>7.8</v>
      </c>
      <c r="L99" s="282" t="s">
        <v>382</v>
      </c>
      <c r="M99" s="282">
        <v>16</v>
      </c>
      <c r="N99" s="282">
        <v>64</v>
      </c>
      <c r="O99" s="282">
        <v>50</v>
      </c>
      <c r="P99" s="282" t="s">
        <v>0</v>
      </c>
      <c r="Q99" s="66" t="s">
        <v>0</v>
      </c>
      <c r="R99" s="282" t="s">
        <v>0</v>
      </c>
      <c r="S99" s="282" t="s">
        <v>0</v>
      </c>
      <c r="T99" s="64"/>
    </row>
    <row r="100" spans="1:20" s="20" customFormat="1" ht="17.25" customHeight="1">
      <c r="A100" s="282">
        <f>COUNTA($C$4:C100)</f>
        <v>97</v>
      </c>
      <c r="B100" s="282"/>
      <c r="C100" s="282" t="s">
        <v>373</v>
      </c>
      <c r="D100" s="283" t="s">
        <v>7</v>
      </c>
      <c r="E100" s="282" t="s">
        <v>2876</v>
      </c>
      <c r="F100" s="63" t="s">
        <v>19</v>
      </c>
      <c r="G100" s="63" t="s">
        <v>268</v>
      </c>
      <c r="H100" s="282" t="s">
        <v>2540</v>
      </c>
      <c r="I100" s="282"/>
      <c r="J100" s="282" t="s">
        <v>244</v>
      </c>
      <c r="K100" s="282">
        <v>7.8</v>
      </c>
      <c r="L100" s="282" t="s">
        <v>382</v>
      </c>
      <c r="M100" s="282">
        <v>16</v>
      </c>
      <c r="N100" s="282">
        <v>64</v>
      </c>
      <c r="O100" s="282">
        <v>50</v>
      </c>
      <c r="P100" s="282" t="s">
        <v>0</v>
      </c>
      <c r="Q100" s="66" t="s">
        <v>0</v>
      </c>
      <c r="R100" s="282" t="s">
        <v>0</v>
      </c>
      <c r="S100" s="282" t="s">
        <v>0</v>
      </c>
      <c r="T100" s="64"/>
    </row>
    <row r="101" spans="1:20" s="20" customFormat="1" ht="17.25" customHeight="1">
      <c r="A101" s="282">
        <f>COUNTA($C$4:C101)</f>
        <v>98</v>
      </c>
      <c r="B101" s="282"/>
      <c r="C101" s="282" t="s">
        <v>373</v>
      </c>
      <c r="D101" s="283" t="s">
        <v>7</v>
      </c>
      <c r="E101" s="282" t="s">
        <v>2921</v>
      </c>
      <c r="F101" s="63" t="s">
        <v>19</v>
      </c>
      <c r="G101" s="63" t="s">
        <v>269</v>
      </c>
      <c r="H101" s="282" t="s">
        <v>2541</v>
      </c>
      <c r="I101" s="282"/>
      <c r="J101" s="282" t="s">
        <v>244</v>
      </c>
      <c r="K101" s="282">
        <v>7.8</v>
      </c>
      <c r="L101" s="282" t="s">
        <v>382</v>
      </c>
      <c r="M101" s="282">
        <v>8</v>
      </c>
      <c r="N101" s="282">
        <v>32</v>
      </c>
      <c r="O101" s="282">
        <v>50</v>
      </c>
      <c r="P101" s="282" t="s">
        <v>0</v>
      </c>
      <c r="Q101" s="66" t="s">
        <v>0</v>
      </c>
      <c r="R101" s="282" t="s">
        <v>0</v>
      </c>
      <c r="S101" s="282" t="s">
        <v>0</v>
      </c>
      <c r="T101" s="64"/>
    </row>
    <row r="102" spans="1:20" s="20" customFormat="1" ht="17.25" customHeight="1">
      <c r="A102" s="282">
        <f>COUNTA($C$4:C102)</f>
        <v>99</v>
      </c>
      <c r="B102" s="282"/>
      <c r="C102" s="282" t="s">
        <v>373</v>
      </c>
      <c r="D102" s="283" t="s">
        <v>7</v>
      </c>
      <c r="E102" s="282" t="s">
        <v>2877</v>
      </c>
      <c r="F102" s="63" t="s">
        <v>19</v>
      </c>
      <c r="G102" s="63" t="s">
        <v>270</v>
      </c>
      <c r="H102" s="282" t="s">
        <v>2542</v>
      </c>
      <c r="I102" s="282"/>
      <c r="J102" s="282" t="s">
        <v>244</v>
      </c>
      <c r="K102" s="282">
        <v>7.8</v>
      </c>
      <c r="L102" s="282" t="s">
        <v>382</v>
      </c>
      <c r="M102" s="282">
        <v>8</v>
      </c>
      <c r="N102" s="282">
        <v>32</v>
      </c>
      <c r="O102" s="282">
        <v>50</v>
      </c>
      <c r="P102" s="282" t="s">
        <v>0</v>
      </c>
      <c r="Q102" s="66" t="s">
        <v>0</v>
      </c>
      <c r="R102" s="282" t="s">
        <v>0</v>
      </c>
      <c r="S102" s="282" t="s">
        <v>0</v>
      </c>
      <c r="T102" s="64"/>
    </row>
    <row r="103" spans="1:20" s="17" customFormat="1" ht="15.75" customHeight="1">
      <c r="A103" s="282">
        <f>COUNTA($C$4:C103)</f>
        <v>100</v>
      </c>
      <c r="B103" s="282"/>
      <c r="C103" s="282" t="s">
        <v>373</v>
      </c>
      <c r="D103" s="283" t="s">
        <v>7</v>
      </c>
      <c r="E103" s="282" t="s">
        <v>3000</v>
      </c>
      <c r="F103" s="63" t="s">
        <v>2982</v>
      </c>
      <c r="G103" s="63" t="s">
        <v>2983</v>
      </c>
      <c r="H103" s="282" t="s">
        <v>2614</v>
      </c>
      <c r="I103" s="282"/>
      <c r="J103" s="282" t="s">
        <v>5</v>
      </c>
      <c r="K103" s="282">
        <v>7.8</v>
      </c>
      <c r="L103" s="282" t="s">
        <v>382</v>
      </c>
      <c r="M103" s="282">
        <v>4</v>
      </c>
      <c r="N103" s="282">
        <v>16</v>
      </c>
      <c r="O103" s="282">
        <v>50</v>
      </c>
      <c r="P103" s="282" t="s">
        <v>0</v>
      </c>
      <c r="Q103" s="66">
        <v>14000</v>
      </c>
      <c r="R103" s="282" t="s">
        <v>0</v>
      </c>
      <c r="S103" s="282" t="s">
        <v>0</v>
      </c>
      <c r="T103" s="63"/>
    </row>
    <row r="104" spans="1:20" s="17" customFormat="1" ht="15.75" customHeight="1">
      <c r="A104" s="282">
        <f>COUNTA($C$4:C104)</f>
        <v>101</v>
      </c>
      <c r="B104" s="282"/>
      <c r="C104" s="282" t="s">
        <v>373</v>
      </c>
      <c r="D104" s="283" t="s">
        <v>7</v>
      </c>
      <c r="E104" s="282" t="s">
        <v>3001</v>
      </c>
      <c r="F104" s="63" t="s">
        <v>2982</v>
      </c>
      <c r="G104" s="63" t="s">
        <v>2984</v>
      </c>
      <c r="H104" s="282" t="s">
        <v>2615</v>
      </c>
      <c r="I104" s="282"/>
      <c r="J104" s="282" t="s">
        <v>5</v>
      </c>
      <c r="K104" s="282">
        <v>7.8</v>
      </c>
      <c r="L104" s="282" t="s">
        <v>382</v>
      </c>
      <c r="M104" s="282">
        <v>4</v>
      </c>
      <c r="N104" s="282">
        <v>16</v>
      </c>
      <c r="O104" s="282">
        <v>50</v>
      </c>
      <c r="P104" s="282" t="s">
        <v>0</v>
      </c>
      <c r="Q104" s="66">
        <v>14000</v>
      </c>
      <c r="R104" s="282" t="s">
        <v>0</v>
      </c>
      <c r="S104" s="282" t="s">
        <v>0</v>
      </c>
      <c r="T104" s="63"/>
    </row>
    <row r="105" spans="1:20" s="20" customFormat="1" ht="17.25" customHeight="1">
      <c r="A105" s="282">
        <f>COUNTA($C$4:C105)</f>
        <v>102</v>
      </c>
      <c r="B105" s="282"/>
      <c r="C105" s="282" t="s">
        <v>373</v>
      </c>
      <c r="D105" s="283" t="s">
        <v>7</v>
      </c>
      <c r="E105" s="282" t="s">
        <v>2336</v>
      </c>
      <c r="F105" s="63" t="s">
        <v>133</v>
      </c>
      <c r="G105" s="63" t="s">
        <v>322</v>
      </c>
      <c r="H105" s="282" t="s">
        <v>3002</v>
      </c>
      <c r="I105" s="282"/>
      <c r="J105" s="282" t="s">
        <v>244</v>
      </c>
      <c r="K105" s="282">
        <v>7.8</v>
      </c>
      <c r="L105" s="282" t="s">
        <v>536</v>
      </c>
      <c r="M105" s="282">
        <v>8</v>
      </c>
      <c r="N105" s="282">
        <v>64</v>
      </c>
      <c r="O105" s="282">
        <v>50</v>
      </c>
      <c r="P105" s="282" t="s">
        <v>0</v>
      </c>
      <c r="Q105" s="66">
        <v>6000</v>
      </c>
      <c r="R105" s="282" t="s">
        <v>0</v>
      </c>
      <c r="S105" s="282" t="s">
        <v>0</v>
      </c>
      <c r="T105" s="64"/>
    </row>
    <row r="106" spans="1:20" s="20" customFormat="1" ht="17.25" customHeight="1">
      <c r="A106" s="282">
        <f>COUNTA($C$4:C106)</f>
        <v>103</v>
      </c>
      <c r="B106" s="282"/>
      <c r="C106" s="282" t="s">
        <v>373</v>
      </c>
      <c r="D106" s="283" t="s">
        <v>7</v>
      </c>
      <c r="E106" s="282" t="s">
        <v>2335</v>
      </c>
      <c r="F106" s="63" t="s">
        <v>133</v>
      </c>
      <c r="G106" s="63" t="s">
        <v>323</v>
      </c>
      <c r="H106" s="282" t="s">
        <v>3003</v>
      </c>
      <c r="I106" s="282"/>
      <c r="J106" s="282" t="s">
        <v>244</v>
      </c>
      <c r="K106" s="282">
        <v>7.8</v>
      </c>
      <c r="L106" s="282" t="s">
        <v>536</v>
      </c>
      <c r="M106" s="282">
        <v>8</v>
      </c>
      <c r="N106" s="282">
        <v>64</v>
      </c>
      <c r="O106" s="282">
        <v>50</v>
      </c>
      <c r="P106" s="282" t="s">
        <v>0</v>
      </c>
      <c r="Q106" s="66">
        <v>6000</v>
      </c>
      <c r="R106" s="282" t="s">
        <v>0</v>
      </c>
      <c r="S106" s="282" t="s">
        <v>0</v>
      </c>
      <c r="T106" s="64"/>
    </row>
    <row r="107" spans="1:20" s="17" customFormat="1" ht="15.75" customHeight="1">
      <c r="A107" s="282">
        <f>COUNTA($C$4:C107)</f>
        <v>104</v>
      </c>
      <c r="B107" s="282"/>
      <c r="C107" s="282" t="s">
        <v>373</v>
      </c>
      <c r="D107" s="282" t="s">
        <v>8</v>
      </c>
      <c r="E107" s="282" t="s">
        <v>2790</v>
      </c>
      <c r="F107" s="63" t="s">
        <v>16</v>
      </c>
      <c r="G107" s="63" t="s">
        <v>258</v>
      </c>
      <c r="H107" s="282" t="s">
        <v>2543</v>
      </c>
      <c r="I107" s="282"/>
      <c r="J107" s="282" t="s">
        <v>5</v>
      </c>
      <c r="K107" s="282">
        <v>7.8</v>
      </c>
      <c r="L107" s="282" t="s">
        <v>382</v>
      </c>
      <c r="M107" s="282">
        <v>16</v>
      </c>
      <c r="N107" s="282">
        <v>64</v>
      </c>
      <c r="O107" s="282">
        <v>50</v>
      </c>
      <c r="P107" s="282" t="s">
        <v>0</v>
      </c>
      <c r="Q107" s="66" t="s">
        <v>0</v>
      </c>
      <c r="R107" s="282" t="s">
        <v>0</v>
      </c>
      <c r="S107" s="282" t="s">
        <v>0</v>
      </c>
      <c r="T107" s="63"/>
    </row>
    <row r="108" spans="1:20" s="17" customFormat="1" ht="15.75" customHeight="1">
      <c r="A108" s="282">
        <f>COUNTA($C$4:C108)</f>
        <v>105</v>
      </c>
      <c r="B108" s="282"/>
      <c r="C108" s="282" t="s">
        <v>373</v>
      </c>
      <c r="D108" s="282" t="s">
        <v>8</v>
      </c>
      <c r="E108" s="282" t="s">
        <v>2834</v>
      </c>
      <c r="F108" s="63" t="s">
        <v>16</v>
      </c>
      <c r="G108" s="63" t="s">
        <v>259</v>
      </c>
      <c r="H108" s="282" t="s">
        <v>2544</v>
      </c>
      <c r="I108" s="282"/>
      <c r="J108" s="282" t="s">
        <v>5</v>
      </c>
      <c r="K108" s="282">
        <v>7.8</v>
      </c>
      <c r="L108" s="282" t="s">
        <v>382</v>
      </c>
      <c r="M108" s="282">
        <v>16</v>
      </c>
      <c r="N108" s="282">
        <v>64</v>
      </c>
      <c r="O108" s="282">
        <v>50</v>
      </c>
      <c r="P108" s="282" t="s">
        <v>0</v>
      </c>
      <c r="Q108" s="66" t="s">
        <v>0</v>
      </c>
      <c r="R108" s="282" t="s">
        <v>0</v>
      </c>
      <c r="S108" s="282" t="s">
        <v>0</v>
      </c>
      <c r="T108" s="63"/>
    </row>
    <row r="109" spans="1:20" s="17" customFormat="1" ht="15.75" customHeight="1">
      <c r="A109" s="282">
        <f>COUNTA($C$4:C109)</f>
        <v>106</v>
      </c>
      <c r="B109" s="282"/>
      <c r="C109" s="282" t="s">
        <v>373</v>
      </c>
      <c r="D109" s="282" t="s">
        <v>8</v>
      </c>
      <c r="E109" s="282" t="s">
        <v>2791</v>
      </c>
      <c r="F109" s="63" t="s">
        <v>16</v>
      </c>
      <c r="G109" s="63" t="s">
        <v>260</v>
      </c>
      <c r="H109" s="282" t="s">
        <v>2545</v>
      </c>
      <c r="I109" s="282"/>
      <c r="J109" s="282" t="s">
        <v>5</v>
      </c>
      <c r="K109" s="282">
        <v>7.8</v>
      </c>
      <c r="L109" s="282" t="s">
        <v>382</v>
      </c>
      <c r="M109" s="282">
        <v>4</v>
      </c>
      <c r="N109" s="282">
        <v>16</v>
      </c>
      <c r="O109" s="282">
        <v>50</v>
      </c>
      <c r="P109" s="282" t="s">
        <v>0</v>
      </c>
      <c r="Q109" s="66" t="s">
        <v>0</v>
      </c>
      <c r="R109" s="282" t="s">
        <v>0</v>
      </c>
      <c r="S109" s="282" t="s">
        <v>0</v>
      </c>
      <c r="T109" s="63"/>
    </row>
    <row r="110" spans="1:20" s="17" customFormat="1" ht="15.75" customHeight="1">
      <c r="A110" s="282">
        <f>COUNTA($C$4:C110)</f>
        <v>107</v>
      </c>
      <c r="B110" s="282"/>
      <c r="C110" s="282" t="s">
        <v>373</v>
      </c>
      <c r="D110" s="282" t="s">
        <v>8</v>
      </c>
      <c r="E110" s="282" t="s">
        <v>2835</v>
      </c>
      <c r="F110" s="63" t="s">
        <v>16</v>
      </c>
      <c r="G110" s="63" t="s">
        <v>261</v>
      </c>
      <c r="H110" s="282" t="s">
        <v>2546</v>
      </c>
      <c r="I110" s="282"/>
      <c r="J110" s="282" t="s">
        <v>5</v>
      </c>
      <c r="K110" s="282">
        <v>7.8</v>
      </c>
      <c r="L110" s="282" t="s">
        <v>382</v>
      </c>
      <c r="M110" s="282">
        <v>4</v>
      </c>
      <c r="N110" s="282">
        <v>16</v>
      </c>
      <c r="O110" s="282">
        <v>50</v>
      </c>
      <c r="P110" s="282" t="s">
        <v>0</v>
      </c>
      <c r="Q110" s="66" t="s">
        <v>0</v>
      </c>
      <c r="R110" s="282" t="s">
        <v>0</v>
      </c>
      <c r="S110" s="282" t="s">
        <v>0</v>
      </c>
      <c r="T110" s="63"/>
    </row>
    <row r="111" spans="1:20" s="17" customFormat="1" ht="15.75" customHeight="1">
      <c r="A111" s="282">
        <f>COUNTA($C$4:C111)</f>
        <v>108</v>
      </c>
      <c r="B111" s="282"/>
      <c r="C111" s="282" t="s">
        <v>373</v>
      </c>
      <c r="D111" s="282" t="s">
        <v>8</v>
      </c>
      <c r="E111" s="282" t="s">
        <v>2792</v>
      </c>
      <c r="F111" s="63" t="s">
        <v>16</v>
      </c>
      <c r="G111" s="63" t="s">
        <v>262</v>
      </c>
      <c r="H111" s="282" t="s">
        <v>2547</v>
      </c>
      <c r="I111" s="282"/>
      <c r="J111" s="282" t="s">
        <v>5</v>
      </c>
      <c r="K111" s="282">
        <v>7.8</v>
      </c>
      <c r="L111" s="282" t="s">
        <v>382</v>
      </c>
      <c r="M111" s="282">
        <v>4</v>
      </c>
      <c r="N111" s="282">
        <v>16</v>
      </c>
      <c r="O111" s="282">
        <v>50</v>
      </c>
      <c r="P111" s="282" t="s">
        <v>0</v>
      </c>
      <c r="Q111" s="66" t="s">
        <v>0</v>
      </c>
      <c r="R111" s="282" t="s">
        <v>0</v>
      </c>
      <c r="S111" s="282" t="s">
        <v>0</v>
      </c>
      <c r="T111" s="63"/>
    </row>
    <row r="112" spans="1:20" s="17" customFormat="1" ht="15.75" customHeight="1">
      <c r="A112" s="282">
        <f>COUNTA($C$4:C112)</f>
        <v>109</v>
      </c>
      <c r="B112" s="282"/>
      <c r="C112" s="282" t="s">
        <v>373</v>
      </c>
      <c r="D112" s="282" t="s">
        <v>8</v>
      </c>
      <c r="E112" s="282" t="s">
        <v>2836</v>
      </c>
      <c r="F112" s="63" t="s">
        <v>16</v>
      </c>
      <c r="G112" s="63" t="s">
        <v>263</v>
      </c>
      <c r="H112" s="282" t="s">
        <v>2548</v>
      </c>
      <c r="I112" s="282"/>
      <c r="J112" s="282" t="s">
        <v>5</v>
      </c>
      <c r="K112" s="282">
        <v>7.8</v>
      </c>
      <c r="L112" s="282" t="s">
        <v>382</v>
      </c>
      <c r="M112" s="282">
        <v>4</v>
      </c>
      <c r="N112" s="282">
        <v>16</v>
      </c>
      <c r="O112" s="282">
        <v>50</v>
      </c>
      <c r="P112" s="282" t="s">
        <v>0</v>
      </c>
      <c r="Q112" s="66" t="s">
        <v>0</v>
      </c>
      <c r="R112" s="282" t="s">
        <v>0</v>
      </c>
      <c r="S112" s="282" t="s">
        <v>0</v>
      </c>
      <c r="T112" s="63"/>
    </row>
    <row r="113" spans="1:20" s="17" customFormat="1" ht="15.75" customHeight="1">
      <c r="A113" s="282">
        <f>COUNTA($C$4:C113)</f>
        <v>110</v>
      </c>
      <c r="B113" s="282"/>
      <c r="C113" s="282" t="s">
        <v>373</v>
      </c>
      <c r="D113" s="282" t="s">
        <v>8</v>
      </c>
      <c r="E113" s="282" t="s">
        <v>2793</v>
      </c>
      <c r="F113" s="63" t="s">
        <v>16</v>
      </c>
      <c r="G113" s="63" t="s">
        <v>264</v>
      </c>
      <c r="H113" s="282" t="s">
        <v>2549</v>
      </c>
      <c r="I113" s="282"/>
      <c r="J113" s="282" t="s">
        <v>5</v>
      </c>
      <c r="K113" s="282">
        <v>7.8</v>
      </c>
      <c r="L113" s="282" t="s">
        <v>382</v>
      </c>
      <c r="M113" s="282">
        <v>4</v>
      </c>
      <c r="N113" s="282">
        <v>16</v>
      </c>
      <c r="O113" s="282">
        <v>50</v>
      </c>
      <c r="P113" s="282" t="s">
        <v>0</v>
      </c>
      <c r="Q113" s="66" t="s">
        <v>0</v>
      </c>
      <c r="R113" s="282" t="s">
        <v>0</v>
      </c>
      <c r="S113" s="282" t="s">
        <v>0</v>
      </c>
      <c r="T113" s="63"/>
    </row>
    <row r="114" spans="1:20" s="17" customFormat="1" ht="15.75" customHeight="1">
      <c r="A114" s="282">
        <f>COUNTA($C$4:C114)</f>
        <v>111</v>
      </c>
      <c r="B114" s="282"/>
      <c r="C114" s="282" t="s">
        <v>373</v>
      </c>
      <c r="D114" s="282" t="s">
        <v>8</v>
      </c>
      <c r="E114" s="282" t="s">
        <v>2837</v>
      </c>
      <c r="F114" s="63" t="s">
        <v>16</v>
      </c>
      <c r="G114" s="63" t="s">
        <v>265</v>
      </c>
      <c r="H114" s="282" t="s">
        <v>2550</v>
      </c>
      <c r="I114" s="282"/>
      <c r="J114" s="282" t="s">
        <v>5</v>
      </c>
      <c r="K114" s="282">
        <v>7.8</v>
      </c>
      <c r="L114" s="282" t="s">
        <v>382</v>
      </c>
      <c r="M114" s="282">
        <v>4</v>
      </c>
      <c r="N114" s="282">
        <v>16</v>
      </c>
      <c r="O114" s="282">
        <v>50</v>
      </c>
      <c r="P114" s="282" t="s">
        <v>0</v>
      </c>
      <c r="Q114" s="66" t="s">
        <v>0</v>
      </c>
      <c r="R114" s="282" t="s">
        <v>0</v>
      </c>
      <c r="S114" s="282" t="s">
        <v>0</v>
      </c>
      <c r="T114" s="63"/>
    </row>
    <row r="115" spans="1:20" s="17" customFormat="1" ht="15.75" customHeight="1">
      <c r="A115" s="282">
        <f>COUNTA($C$4:C115)</f>
        <v>112</v>
      </c>
      <c r="B115" s="282"/>
      <c r="C115" s="282" t="s">
        <v>373</v>
      </c>
      <c r="D115" s="282" t="s">
        <v>8</v>
      </c>
      <c r="E115" s="282" t="s">
        <v>2922</v>
      </c>
      <c r="F115" s="63" t="s">
        <v>19</v>
      </c>
      <c r="G115" s="63" t="s">
        <v>258</v>
      </c>
      <c r="H115" s="282" t="s">
        <v>2551</v>
      </c>
      <c r="I115" s="282"/>
      <c r="J115" s="282" t="s">
        <v>244</v>
      </c>
      <c r="K115" s="282">
        <v>7.8</v>
      </c>
      <c r="L115" s="282" t="s">
        <v>382</v>
      </c>
      <c r="M115" s="282">
        <v>16</v>
      </c>
      <c r="N115" s="282">
        <v>64</v>
      </c>
      <c r="O115" s="282">
        <v>50</v>
      </c>
      <c r="P115" s="282" t="s">
        <v>0</v>
      </c>
      <c r="Q115" s="66" t="s">
        <v>0</v>
      </c>
      <c r="R115" s="282" t="s">
        <v>0</v>
      </c>
      <c r="S115" s="282" t="s">
        <v>0</v>
      </c>
      <c r="T115" s="63"/>
    </row>
    <row r="116" spans="1:20" s="17" customFormat="1" ht="15.75" customHeight="1">
      <c r="A116" s="282">
        <f>COUNTA($C$4:C116)</f>
        <v>113</v>
      </c>
      <c r="B116" s="282"/>
      <c r="C116" s="282" t="s">
        <v>373</v>
      </c>
      <c r="D116" s="282" t="s">
        <v>8</v>
      </c>
      <c r="E116" s="282" t="s">
        <v>2878</v>
      </c>
      <c r="F116" s="63" t="s">
        <v>19</v>
      </c>
      <c r="G116" s="63" t="s">
        <v>259</v>
      </c>
      <c r="H116" s="282" t="s">
        <v>2552</v>
      </c>
      <c r="I116" s="282"/>
      <c r="J116" s="282" t="s">
        <v>244</v>
      </c>
      <c r="K116" s="282">
        <v>7.8</v>
      </c>
      <c r="L116" s="282" t="s">
        <v>382</v>
      </c>
      <c r="M116" s="282">
        <v>16</v>
      </c>
      <c r="N116" s="282">
        <v>64</v>
      </c>
      <c r="O116" s="282">
        <v>50</v>
      </c>
      <c r="P116" s="282" t="s">
        <v>0</v>
      </c>
      <c r="Q116" s="66" t="s">
        <v>0</v>
      </c>
      <c r="R116" s="282" t="s">
        <v>0</v>
      </c>
      <c r="S116" s="282" t="s">
        <v>0</v>
      </c>
      <c r="T116" s="63"/>
    </row>
    <row r="117" spans="1:20" s="17" customFormat="1" ht="15.75" customHeight="1">
      <c r="A117" s="282">
        <f>COUNTA($C$4:C117)</f>
        <v>114</v>
      </c>
      <c r="B117" s="282"/>
      <c r="C117" s="282" t="s">
        <v>373</v>
      </c>
      <c r="D117" s="282" t="s">
        <v>8</v>
      </c>
      <c r="E117" s="282" t="s">
        <v>2923</v>
      </c>
      <c r="F117" s="63" t="s">
        <v>19</v>
      </c>
      <c r="G117" s="63" t="s">
        <v>260</v>
      </c>
      <c r="H117" s="282" t="s">
        <v>2553</v>
      </c>
      <c r="I117" s="282"/>
      <c r="J117" s="282" t="s">
        <v>244</v>
      </c>
      <c r="K117" s="282">
        <v>7.8</v>
      </c>
      <c r="L117" s="282" t="s">
        <v>382</v>
      </c>
      <c r="M117" s="282">
        <v>8</v>
      </c>
      <c r="N117" s="282">
        <v>32</v>
      </c>
      <c r="O117" s="282">
        <v>50</v>
      </c>
      <c r="P117" s="282" t="s">
        <v>0</v>
      </c>
      <c r="Q117" s="66" t="s">
        <v>0</v>
      </c>
      <c r="R117" s="282" t="s">
        <v>0</v>
      </c>
      <c r="S117" s="282" t="s">
        <v>0</v>
      </c>
      <c r="T117" s="63"/>
    </row>
    <row r="118" spans="1:20" s="17" customFormat="1" ht="15.75" customHeight="1">
      <c r="A118" s="282">
        <f>COUNTA($C$4:C118)</f>
        <v>115</v>
      </c>
      <c r="B118" s="282"/>
      <c r="C118" s="282" t="s">
        <v>373</v>
      </c>
      <c r="D118" s="282" t="s">
        <v>8</v>
      </c>
      <c r="E118" s="282" t="s">
        <v>2879</v>
      </c>
      <c r="F118" s="63" t="s">
        <v>19</v>
      </c>
      <c r="G118" s="63" t="s">
        <v>261</v>
      </c>
      <c r="H118" s="282" t="s">
        <v>2554</v>
      </c>
      <c r="I118" s="282"/>
      <c r="J118" s="282" t="s">
        <v>244</v>
      </c>
      <c r="K118" s="282">
        <v>7.8</v>
      </c>
      <c r="L118" s="282" t="s">
        <v>382</v>
      </c>
      <c r="M118" s="282">
        <v>8</v>
      </c>
      <c r="N118" s="282">
        <v>32</v>
      </c>
      <c r="O118" s="282">
        <v>50</v>
      </c>
      <c r="P118" s="282" t="s">
        <v>0</v>
      </c>
      <c r="Q118" s="66" t="s">
        <v>0</v>
      </c>
      <c r="R118" s="282" t="s">
        <v>0</v>
      </c>
      <c r="S118" s="282" t="s">
        <v>0</v>
      </c>
      <c r="T118" s="63"/>
    </row>
    <row r="119" spans="1:20" s="17" customFormat="1" ht="15.75" customHeight="1">
      <c r="A119" s="282">
        <f>COUNTA($C$4:C119)</f>
        <v>116</v>
      </c>
      <c r="B119" s="282"/>
      <c r="C119" s="282" t="s">
        <v>373</v>
      </c>
      <c r="D119" s="282" t="s">
        <v>8</v>
      </c>
      <c r="E119" s="282" t="s">
        <v>2924</v>
      </c>
      <c r="F119" s="63" t="s">
        <v>19</v>
      </c>
      <c r="G119" s="63" t="s">
        <v>262</v>
      </c>
      <c r="H119" s="282" t="s">
        <v>2555</v>
      </c>
      <c r="I119" s="282"/>
      <c r="J119" s="282" t="s">
        <v>244</v>
      </c>
      <c r="K119" s="282">
        <v>7.8</v>
      </c>
      <c r="L119" s="282" t="s">
        <v>382</v>
      </c>
      <c r="M119" s="282">
        <v>8</v>
      </c>
      <c r="N119" s="282">
        <v>32</v>
      </c>
      <c r="O119" s="282">
        <v>50</v>
      </c>
      <c r="P119" s="282" t="s">
        <v>0</v>
      </c>
      <c r="Q119" s="66" t="s">
        <v>0</v>
      </c>
      <c r="R119" s="282" t="s">
        <v>0</v>
      </c>
      <c r="S119" s="282" t="s">
        <v>0</v>
      </c>
      <c r="T119" s="63"/>
    </row>
    <row r="120" spans="1:20" s="17" customFormat="1" ht="15.75" customHeight="1">
      <c r="A120" s="282">
        <f>COUNTA($C$4:C120)</f>
        <v>117</v>
      </c>
      <c r="B120" s="282"/>
      <c r="C120" s="282" t="s">
        <v>373</v>
      </c>
      <c r="D120" s="282" t="s">
        <v>8</v>
      </c>
      <c r="E120" s="282" t="s">
        <v>2880</v>
      </c>
      <c r="F120" s="63" t="s">
        <v>19</v>
      </c>
      <c r="G120" s="63" t="s">
        <v>263</v>
      </c>
      <c r="H120" s="282" t="s">
        <v>2556</v>
      </c>
      <c r="I120" s="282"/>
      <c r="J120" s="282" t="s">
        <v>244</v>
      </c>
      <c r="K120" s="282">
        <v>7.8</v>
      </c>
      <c r="L120" s="282" t="s">
        <v>382</v>
      </c>
      <c r="M120" s="282">
        <v>8</v>
      </c>
      <c r="N120" s="282">
        <v>32</v>
      </c>
      <c r="O120" s="282">
        <v>50</v>
      </c>
      <c r="P120" s="282" t="s">
        <v>0</v>
      </c>
      <c r="Q120" s="66" t="s">
        <v>0</v>
      </c>
      <c r="R120" s="282" t="s">
        <v>0</v>
      </c>
      <c r="S120" s="282" t="s">
        <v>0</v>
      </c>
      <c r="T120" s="63"/>
    </row>
    <row r="121" spans="1:20" s="17" customFormat="1" ht="15.75" customHeight="1">
      <c r="A121" s="282">
        <f>COUNTA($C$4:C121)</f>
        <v>118</v>
      </c>
      <c r="B121" s="282"/>
      <c r="C121" s="282" t="s">
        <v>373</v>
      </c>
      <c r="D121" s="282" t="s">
        <v>8</v>
      </c>
      <c r="E121" s="282" t="s">
        <v>2925</v>
      </c>
      <c r="F121" s="63" t="s">
        <v>19</v>
      </c>
      <c r="G121" s="63" t="s">
        <v>264</v>
      </c>
      <c r="H121" s="282" t="s">
        <v>2557</v>
      </c>
      <c r="I121" s="282"/>
      <c r="J121" s="282" t="s">
        <v>244</v>
      </c>
      <c r="K121" s="282">
        <v>7.8</v>
      </c>
      <c r="L121" s="282" t="s">
        <v>382</v>
      </c>
      <c r="M121" s="282">
        <v>8</v>
      </c>
      <c r="N121" s="282">
        <v>32</v>
      </c>
      <c r="O121" s="282">
        <v>50</v>
      </c>
      <c r="P121" s="282" t="s">
        <v>0</v>
      </c>
      <c r="Q121" s="66" t="s">
        <v>0</v>
      </c>
      <c r="R121" s="282" t="s">
        <v>0</v>
      </c>
      <c r="S121" s="282" t="s">
        <v>0</v>
      </c>
      <c r="T121" s="63"/>
    </row>
    <row r="122" spans="1:20" s="17" customFormat="1" ht="15.75" customHeight="1">
      <c r="A122" s="282">
        <f>COUNTA($C$4:C122)</f>
        <v>119</v>
      </c>
      <c r="B122" s="282"/>
      <c r="C122" s="282" t="s">
        <v>373</v>
      </c>
      <c r="D122" s="282" t="s">
        <v>8</v>
      </c>
      <c r="E122" s="282" t="s">
        <v>2881</v>
      </c>
      <c r="F122" s="63" t="s">
        <v>19</v>
      </c>
      <c r="G122" s="63" t="s">
        <v>265</v>
      </c>
      <c r="H122" s="282" t="s">
        <v>2558</v>
      </c>
      <c r="I122" s="282"/>
      <c r="J122" s="282" t="s">
        <v>244</v>
      </c>
      <c r="K122" s="282">
        <v>7.8</v>
      </c>
      <c r="L122" s="282" t="s">
        <v>382</v>
      </c>
      <c r="M122" s="282">
        <v>8</v>
      </c>
      <c r="N122" s="282">
        <v>32</v>
      </c>
      <c r="O122" s="282">
        <v>50</v>
      </c>
      <c r="P122" s="282" t="s">
        <v>0</v>
      </c>
      <c r="Q122" s="66" t="s">
        <v>0</v>
      </c>
      <c r="R122" s="282" t="s">
        <v>0</v>
      </c>
      <c r="S122" s="282" t="s">
        <v>0</v>
      </c>
      <c r="T122" s="63"/>
    </row>
    <row r="123" spans="1:20" s="17" customFormat="1" ht="15.75" customHeight="1">
      <c r="A123" s="282">
        <f>COUNTA($C$4:C123)</f>
        <v>120</v>
      </c>
      <c r="B123" s="282"/>
      <c r="C123" s="282" t="s">
        <v>373</v>
      </c>
      <c r="D123" s="282" t="s">
        <v>8</v>
      </c>
      <c r="E123" s="282" t="s">
        <v>3004</v>
      </c>
      <c r="F123" s="63" t="s">
        <v>2982</v>
      </c>
      <c r="G123" s="63" t="s">
        <v>2983</v>
      </c>
      <c r="H123" s="282" t="s">
        <v>2616</v>
      </c>
      <c r="I123" s="282"/>
      <c r="J123" s="282" t="s">
        <v>5</v>
      </c>
      <c r="K123" s="282">
        <v>7.8</v>
      </c>
      <c r="L123" s="282" t="s">
        <v>382</v>
      </c>
      <c r="M123" s="282">
        <v>4</v>
      </c>
      <c r="N123" s="282">
        <v>16</v>
      </c>
      <c r="O123" s="282">
        <v>50</v>
      </c>
      <c r="P123" s="282" t="s">
        <v>0</v>
      </c>
      <c r="Q123" s="66">
        <v>14000</v>
      </c>
      <c r="R123" s="282" t="s">
        <v>0</v>
      </c>
      <c r="S123" s="282" t="s">
        <v>0</v>
      </c>
      <c r="T123" s="63"/>
    </row>
    <row r="124" spans="1:20" s="17" customFormat="1" ht="15.75" customHeight="1">
      <c r="A124" s="282">
        <f>COUNTA($C$4:C124)</f>
        <v>121</v>
      </c>
      <c r="B124" s="282"/>
      <c r="C124" s="282" t="s">
        <v>373</v>
      </c>
      <c r="D124" s="282" t="s">
        <v>8</v>
      </c>
      <c r="E124" s="282" t="s">
        <v>3005</v>
      </c>
      <c r="F124" s="63" t="s">
        <v>2982</v>
      </c>
      <c r="G124" s="63" t="s">
        <v>2984</v>
      </c>
      <c r="H124" s="282" t="s">
        <v>2617</v>
      </c>
      <c r="I124" s="282"/>
      <c r="J124" s="282" t="s">
        <v>5</v>
      </c>
      <c r="K124" s="282">
        <v>7.8</v>
      </c>
      <c r="L124" s="282" t="s">
        <v>382</v>
      </c>
      <c r="M124" s="282">
        <v>4</v>
      </c>
      <c r="N124" s="282">
        <v>16</v>
      </c>
      <c r="O124" s="282">
        <v>50</v>
      </c>
      <c r="P124" s="282" t="s">
        <v>0</v>
      </c>
      <c r="Q124" s="66">
        <v>14000</v>
      </c>
      <c r="R124" s="282" t="s">
        <v>0</v>
      </c>
      <c r="S124" s="282" t="s">
        <v>0</v>
      </c>
      <c r="T124" s="63"/>
    </row>
    <row r="125" spans="1:20" s="18" customFormat="1" ht="15.75" customHeight="1">
      <c r="A125" s="282">
        <f>COUNTA($C$4:C125)</f>
        <v>122</v>
      </c>
      <c r="B125" s="282"/>
      <c r="C125" s="282" t="s">
        <v>373</v>
      </c>
      <c r="D125" s="282" t="s">
        <v>8</v>
      </c>
      <c r="E125" s="282" t="s">
        <v>2337</v>
      </c>
      <c r="F125" s="63" t="s">
        <v>133</v>
      </c>
      <c r="G125" s="63" t="s">
        <v>305</v>
      </c>
      <c r="H125" s="282" t="s">
        <v>3006</v>
      </c>
      <c r="I125" s="282"/>
      <c r="J125" s="282" t="s">
        <v>244</v>
      </c>
      <c r="K125" s="282">
        <v>7.8</v>
      </c>
      <c r="L125" s="282" t="s">
        <v>536</v>
      </c>
      <c r="M125" s="282">
        <v>8</v>
      </c>
      <c r="N125" s="282">
        <v>64</v>
      </c>
      <c r="O125" s="282">
        <v>50</v>
      </c>
      <c r="P125" s="282" t="s">
        <v>0</v>
      </c>
      <c r="Q125" s="66">
        <v>6000</v>
      </c>
      <c r="R125" s="282" t="s">
        <v>0</v>
      </c>
      <c r="S125" s="282" t="s">
        <v>0</v>
      </c>
      <c r="T125" s="63"/>
    </row>
    <row r="126" spans="1:20" s="18" customFormat="1" ht="15.75" customHeight="1">
      <c r="A126" s="282">
        <f>COUNTA($C$4:C126)</f>
        <v>123</v>
      </c>
      <c r="B126" s="282"/>
      <c r="C126" s="282" t="s">
        <v>373</v>
      </c>
      <c r="D126" s="282" t="s">
        <v>8</v>
      </c>
      <c r="E126" s="282" t="s">
        <v>2338</v>
      </c>
      <c r="F126" s="63" t="s">
        <v>133</v>
      </c>
      <c r="G126" s="63" t="s">
        <v>306</v>
      </c>
      <c r="H126" s="282" t="s">
        <v>3007</v>
      </c>
      <c r="I126" s="282"/>
      <c r="J126" s="282" t="s">
        <v>244</v>
      </c>
      <c r="K126" s="282">
        <v>7.8</v>
      </c>
      <c r="L126" s="282" t="s">
        <v>536</v>
      </c>
      <c r="M126" s="282">
        <v>8</v>
      </c>
      <c r="N126" s="282">
        <v>64</v>
      </c>
      <c r="O126" s="282">
        <v>50</v>
      </c>
      <c r="P126" s="282" t="s">
        <v>0</v>
      </c>
      <c r="Q126" s="66">
        <v>6000</v>
      </c>
      <c r="R126" s="282" t="s">
        <v>0</v>
      </c>
      <c r="S126" s="282" t="s">
        <v>0</v>
      </c>
      <c r="T126" s="63"/>
    </row>
    <row r="127" spans="1:20" s="17" customFormat="1" ht="15.75" customHeight="1">
      <c r="A127" s="282">
        <f>COUNTA($C$4:C127)</f>
        <v>124</v>
      </c>
      <c r="B127" s="282"/>
      <c r="C127" s="282" t="s">
        <v>373</v>
      </c>
      <c r="D127" s="282" t="s">
        <v>203</v>
      </c>
      <c r="E127" s="282" t="s">
        <v>2794</v>
      </c>
      <c r="F127" s="63" t="s">
        <v>16</v>
      </c>
      <c r="G127" s="63" t="s">
        <v>205</v>
      </c>
      <c r="H127" s="282" t="s">
        <v>2559</v>
      </c>
      <c r="I127" s="282"/>
      <c r="J127" s="282" t="s">
        <v>5</v>
      </c>
      <c r="K127" s="282">
        <v>7.8</v>
      </c>
      <c r="L127" s="282" t="s">
        <v>382</v>
      </c>
      <c r="M127" s="282">
        <v>16</v>
      </c>
      <c r="N127" s="282">
        <v>64</v>
      </c>
      <c r="O127" s="282">
        <v>50</v>
      </c>
      <c r="P127" s="282" t="s">
        <v>0</v>
      </c>
      <c r="Q127" s="66" t="s">
        <v>0</v>
      </c>
      <c r="R127" s="282" t="s">
        <v>0</v>
      </c>
      <c r="S127" s="282" t="s">
        <v>0</v>
      </c>
      <c r="T127" s="63"/>
    </row>
    <row r="128" spans="1:20" s="17" customFormat="1" ht="15.75" customHeight="1">
      <c r="A128" s="282">
        <f>COUNTA($C$4:C128)</f>
        <v>125</v>
      </c>
      <c r="B128" s="282"/>
      <c r="C128" s="282" t="s">
        <v>373</v>
      </c>
      <c r="D128" s="282" t="s">
        <v>203</v>
      </c>
      <c r="E128" s="282" t="s">
        <v>2838</v>
      </c>
      <c r="F128" s="63" t="s">
        <v>16</v>
      </c>
      <c r="G128" s="63" t="s">
        <v>207</v>
      </c>
      <c r="H128" s="282" t="s">
        <v>2560</v>
      </c>
      <c r="I128" s="282"/>
      <c r="J128" s="282" t="s">
        <v>5</v>
      </c>
      <c r="K128" s="282">
        <v>7.8</v>
      </c>
      <c r="L128" s="282" t="s">
        <v>382</v>
      </c>
      <c r="M128" s="282">
        <v>16</v>
      </c>
      <c r="N128" s="282">
        <v>64</v>
      </c>
      <c r="O128" s="282">
        <v>50</v>
      </c>
      <c r="P128" s="282" t="s">
        <v>0</v>
      </c>
      <c r="Q128" s="66" t="s">
        <v>0</v>
      </c>
      <c r="R128" s="282" t="s">
        <v>0</v>
      </c>
      <c r="S128" s="282" t="s">
        <v>0</v>
      </c>
      <c r="T128" s="63"/>
    </row>
    <row r="129" spans="1:20" s="17" customFormat="1" ht="15.75" customHeight="1">
      <c r="A129" s="282">
        <f>COUNTA($C$4:C129)</f>
        <v>126</v>
      </c>
      <c r="B129" s="282"/>
      <c r="C129" s="282" t="s">
        <v>373</v>
      </c>
      <c r="D129" s="282" t="s">
        <v>203</v>
      </c>
      <c r="E129" s="282" t="s">
        <v>2795</v>
      </c>
      <c r="F129" s="63" t="s">
        <v>16</v>
      </c>
      <c r="G129" s="63" t="s">
        <v>209</v>
      </c>
      <c r="H129" s="282" t="s">
        <v>2561</v>
      </c>
      <c r="I129" s="282"/>
      <c r="J129" s="282" t="s">
        <v>5</v>
      </c>
      <c r="K129" s="282">
        <v>7.8</v>
      </c>
      <c r="L129" s="282" t="s">
        <v>382</v>
      </c>
      <c r="M129" s="282">
        <v>4</v>
      </c>
      <c r="N129" s="282">
        <v>16</v>
      </c>
      <c r="O129" s="282">
        <v>50</v>
      </c>
      <c r="P129" s="282" t="s">
        <v>0</v>
      </c>
      <c r="Q129" s="66" t="s">
        <v>0</v>
      </c>
      <c r="R129" s="282" t="s">
        <v>0</v>
      </c>
      <c r="S129" s="282" t="s">
        <v>0</v>
      </c>
      <c r="T129" s="63"/>
    </row>
    <row r="130" spans="1:20" s="17" customFormat="1" ht="15.75" customHeight="1">
      <c r="A130" s="282">
        <f>COUNTA($C$4:C130)</f>
        <v>127</v>
      </c>
      <c r="B130" s="282"/>
      <c r="C130" s="282" t="s">
        <v>373</v>
      </c>
      <c r="D130" s="282" t="s">
        <v>203</v>
      </c>
      <c r="E130" s="282" t="s">
        <v>2839</v>
      </c>
      <c r="F130" s="63" t="s">
        <v>16</v>
      </c>
      <c r="G130" s="63" t="s">
        <v>211</v>
      </c>
      <c r="H130" s="282" t="s">
        <v>2562</v>
      </c>
      <c r="I130" s="282"/>
      <c r="J130" s="282" t="s">
        <v>5</v>
      </c>
      <c r="K130" s="282">
        <v>7.8</v>
      </c>
      <c r="L130" s="282" t="s">
        <v>382</v>
      </c>
      <c r="M130" s="282">
        <v>4</v>
      </c>
      <c r="N130" s="282">
        <v>16</v>
      </c>
      <c r="O130" s="282">
        <v>50</v>
      </c>
      <c r="P130" s="282" t="s">
        <v>0</v>
      </c>
      <c r="Q130" s="66" t="s">
        <v>0</v>
      </c>
      <c r="R130" s="282" t="s">
        <v>0</v>
      </c>
      <c r="S130" s="282" t="s">
        <v>0</v>
      </c>
      <c r="T130" s="63"/>
    </row>
    <row r="131" spans="1:20" s="17" customFormat="1" ht="15.75" customHeight="1">
      <c r="A131" s="282">
        <f>COUNTA($C$4:C131)</f>
        <v>128</v>
      </c>
      <c r="B131" s="282"/>
      <c r="C131" s="282" t="s">
        <v>373</v>
      </c>
      <c r="D131" s="282" t="s">
        <v>203</v>
      </c>
      <c r="E131" s="282" t="s">
        <v>2796</v>
      </c>
      <c r="F131" s="63" t="s">
        <v>16</v>
      </c>
      <c r="G131" s="63" t="s">
        <v>213</v>
      </c>
      <c r="H131" s="282" t="s">
        <v>2563</v>
      </c>
      <c r="I131" s="282"/>
      <c r="J131" s="282" t="s">
        <v>5</v>
      </c>
      <c r="K131" s="282">
        <v>7.8</v>
      </c>
      <c r="L131" s="282" t="s">
        <v>382</v>
      </c>
      <c r="M131" s="282">
        <v>4</v>
      </c>
      <c r="N131" s="282">
        <v>16</v>
      </c>
      <c r="O131" s="282">
        <v>50</v>
      </c>
      <c r="P131" s="282" t="s">
        <v>0</v>
      </c>
      <c r="Q131" s="66" t="s">
        <v>0</v>
      </c>
      <c r="R131" s="282" t="s">
        <v>0</v>
      </c>
      <c r="S131" s="282" t="s">
        <v>0</v>
      </c>
      <c r="T131" s="63"/>
    </row>
    <row r="132" spans="1:20" s="17" customFormat="1" ht="15.75" customHeight="1">
      <c r="A132" s="282">
        <f>COUNTA($C$4:C132)</f>
        <v>129</v>
      </c>
      <c r="B132" s="282"/>
      <c r="C132" s="282" t="s">
        <v>373</v>
      </c>
      <c r="D132" s="282" t="s">
        <v>203</v>
      </c>
      <c r="E132" s="282" t="s">
        <v>2840</v>
      </c>
      <c r="F132" s="63" t="s">
        <v>16</v>
      </c>
      <c r="G132" s="63" t="s">
        <v>215</v>
      </c>
      <c r="H132" s="282" t="s">
        <v>2564</v>
      </c>
      <c r="I132" s="282"/>
      <c r="J132" s="282" t="s">
        <v>5</v>
      </c>
      <c r="K132" s="282">
        <v>7.8</v>
      </c>
      <c r="L132" s="282" t="s">
        <v>382</v>
      </c>
      <c r="M132" s="282">
        <v>4</v>
      </c>
      <c r="N132" s="282">
        <v>16</v>
      </c>
      <c r="O132" s="282">
        <v>50</v>
      </c>
      <c r="P132" s="282" t="s">
        <v>0</v>
      </c>
      <c r="Q132" s="66" t="s">
        <v>0</v>
      </c>
      <c r="R132" s="282" t="s">
        <v>0</v>
      </c>
      <c r="S132" s="282" t="s">
        <v>0</v>
      </c>
      <c r="T132" s="63"/>
    </row>
    <row r="133" spans="1:20" s="17" customFormat="1" ht="15.75" customHeight="1">
      <c r="A133" s="282">
        <f>COUNTA($C$4:C133)</f>
        <v>130</v>
      </c>
      <c r="B133" s="282"/>
      <c r="C133" s="282" t="s">
        <v>373</v>
      </c>
      <c r="D133" s="282" t="s">
        <v>203</v>
      </c>
      <c r="E133" s="282" t="s">
        <v>2797</v>
      </c>
      <c r="F133" s="63" t="s">
        <v>16</v>
      </c>
      <c r="G133" s="63" t="s">
        <v>217</v>
      </c>
      <c r="H133" s="282" t="s">
        <v>2565</v>
      </c>
      <c r="I133" s="282"/>
      <c r="J133" s="282" t="s">
        <v>5</v>
      </c>
      <c r="K133" s="282">
        <v>7.8</v>
      </c>
      <c r="L133" s="282" t="s">
        <v>382</v>
      </c>
      <c r="M133" s="282">
        <v>4</v>
      </c>
      <c r="N133" s="282">
        <v>16</v>
      </c>
      <c r="O133" s="282">
        <v>50</v>
      </c>
      <c r="P133" s="282" t="s">
        <v>0</v>
      </c>
      <c r="Q133" s="66" t="s">
        <v>0</v>
      </c>
      <c r="R133" s="282" t="s">
        <v>0</v>
      </c>
      <c r="S133" s="282" t="s">
        <v>0</v>
      </c>
      <c r="T133" s="63"/>
    </row>
    <row r="134" spans="1:20" s="17" customFormat="1" ht="15.75" customHeight="1">
      <c r="A134" s="282">
        <f>COUNTA($C$4:C134)</f>
        <v>131</v>
      </c>
      <c r="B134" s="282"/>
      <c r="C134" s="282" t="s">
        <v>373</v>
      </c>
      <c r="D134" s="282" t="s">
        <v>203</v>
      </c>
      <c r="E134" s="282" t="s">
        <v>2841</v>
      </c>
      <c r="F134" s="63" t="s">
        <v>16</v>
      </c>
      <c r="G134" s="63" t="s">
        <v>219</v>
      </c>
      <c r="H134" s="282" t="s">
        <v>2566</v>
      </c>
      <c r="I134" s="282"/>
      <c r="J134" s="282" t="s">
        <v>5</v>
      </c>
      <c r="K134" s="282">
        <v>7.8</v>
      </c>
      <c r="L134" s="282" t="s">
        <v>382</v>
      </c>
      <c r="M134" s="282">
        <v>4</v>
      </c>
      <c r="N134" s="282">
        <v>16</v>
      </c>
      <c r="O134" s="282">
        <v>50</v>
      </c>
      <c r="P134" s="282" t="s">
        <v>0</v>
      </c>
      <c r="Q134" s="66" t="s">
        <v>0</v>
      </c>
      <c r="R134" s="282" t="s">
        <v>0</v>
      </c>
      <c r="S134" s="282" t="s">
        <v>0</v>
      </c>
      <c r="T134" s="63"/>
    </row>
    <row r="135" spans="1:20" s="17" customFormat="1" ht="15.75" customHeight="1">
      <c r="A135" s="282">
        <f>COUNTA($C$4:C135)</f>
        <v>132</v>
      </c>
      <c r="B135" s="282"/>
      <c r="C135" s="282" t="s">
        <v>373</v>
      </c>
      <c r="D135" s="282" t="s">
        <v>203</v>
      </c>
      <c r="E135" s="282" t="s">
        <v>2798</v>
      </c>
      <c r="F135" s="63" t="s">
        <v>16</v>
      </c>
      <c r="G135" s="63" t="s">
        <v>221</v>
      </c>
      <c r="H135" s="282" t="s">
        <v>2567</v>
      </c>
      <c r="I135" s="282"/>
      <c r="J135" s="282" t="s">
        <v>5</v>
      </c>
      <c r="K135" s="282">
        <v>7.8</v>
      </c>
      <c r="L135" s="282" t="s">
        <v>382</v>
      </c>
      <c r="M135" s="282">
        <v>4</v>
      </c>
      <c r="N135" s="282">
        <v>16</v>
      </c>
      <c r="O135" s="282">
        <v>50</v>
      </c>
      <c r="P135" s="282" t="s">
        <v>0</v>
      </c>
      <c r="Q135" s="66" t="s">
        <v>0</v>
      </c>
      <c r="R135" s="282" t="s">
        <v>0</v>
      </c>
      <c r="S135" s="282" t="s">
        <v>0</v>
      </c>
      <c r="T135" s="63"/>
    </row>
    <row r="136" spans="1:20" s="17" customFormat="1" ht="15.75" customHeight="1">
      <c r="A136" s="282">
        <f>COUNTA($C$4:C136)</f>
        <v>133</v>
      </c>
      <c r="B136" s="282"/>
      <c r="C136" s="282" t="s">
        <v>373</v>
      </c>
      <c r="D136" s="282" t="s">
        <v>203</v>
      </c>
      <c r="E136" s="282" t="s">
        <v>2842</v>
      </c>
      <c r="F136" s="63" t="s">
        <v>16</v>
      </c>
      <c r="G136" s="63" t="s">
        <v>223</v>
      </c>
      <c r="H136" s="282" t="s">
        <v>2568</v>
      </c>
      <c r="I136" s="282"/>
      <c r="J136" s="282" t="s">
        <v>5</v>
      </c>
      <c r="K136" s="282">
        <v>7.8</v>
      </c>
      <c r="L136" s="282" t="s">
        <v>382</v>
      </c>
      <c r="M136" s="282">
        <v>4</v>
      </c>
      <c r="N136" s="282">
        <v>16</v>
      </c>
      <c r="O136" s="282">
        <v>50</v>
      </c>
      <c r="P136" s="282" t="s">
        <v>0</v>
      </c>
      <c r="Q136" s="66" t="s">
        <v>0</v>
      </c>
      <c r="R136" s="282" t="s">
        <v>0</v>
      </c>
      <c r="S136" s="282" t="s">
        <v>0</v>
      </c>
      <c r="T136" s="63"/>
    </row>
    <row r="137" spans="1:20" s="17" customFormat="1" ht="15.75" customHeight="1">
      <c r="A137" s="282">
        <f>COUNTA($C$4:C137)</f>
        <v>134</v>
      </c>
      <c r="B137" s="282"/>
      <c r="C137" s="282" t="s">
        <v>373</v>
      </c>
      <c r="D137" s="282" t="s">
        <v>203</v>
      </c>
      <c r="E137" s="282" t="s">
        <v>2799</v>
      </c>
      <c r="F137" s="63" t="s">
        <v>16</v>
      </c>
      <c r="G137" s="63" t="s">
        <v>225</v>
      </c>
      <c r="H137" s="282" t="s">
        <v>2569</v>
      </c>
      <c r="I137" s="282"/>
      <c r="J137" s="282" t="s">
        <v>5</v>
      </c>
      <c r="K137" s="282">
        <v>7.8</v>
      </c>
      <c r="L137" s="282" t="s">
        <v>382</v>
      </c>
      <c r="M137" s="282">
        <v>4</v>
      </c>
      <c r="N137" s="282">
        <v>16</v>
      </c>
      <c r="O137" s="282">
        <v>50</v>
      </c>
      <c r="P137" s="282" t="s">
        <v>0</v>
      </c>
      <c r="Q137" s="66" t="s">
        <v>0</v>
      </c>
      <c r="R137" s="282" t="s">
        <v>0</v>
      </c>
      <c r="S137" s="282" t="s">
        <v>0</v>
      </c>
      <c r="T137" s="63"/>
    </row>
    <row r="138" spans="1:20" s="17" customFormat="1" ht="15.75" customHeight="1">
      <c r="A138" s="282">
        <f>COUNTA($C$4:C138)</f>
        <v>135</v>
      </c>
      <c r="B138" s="282"/>
      <c r="C138" s="282" t="s">
        <v>373</v>
      </c>
      <c r="D138" s="282" t="s">
        <v>203</v>
      </c>
      <c r="E138" s="282" t="s">
        <v>2843</v>
      </c>
      <c r="F138" s="63" t="s">
        <v>16</v>
      </c>
      <c r="G138" s="63" t="s">
        <v>227</v>
      </c>
      <c r="H138" s="282" t="s">
        <v>2570</v>
      </c>
      <c r="I138" s="282"/>
      <c r="J138" s="282" t="s">
        <v>5</v>
      </c>
      <c r="K138" s="282">
        <v>7.8</v>
      </c>
      <c r="L138" s="282" t="s">
        <v>382</v>
      </c>
      <c r="M138" s="282">
        <v>4</v>
      </c>
      <c r="N138" s="282">
        <v>16</v>
      </c>
      <c r="O138" s="282">
        <v>50</v>
      </c>
      <c r="P138" s="282" t="s">
        <v>0</v>
      </c>
      <c r="Q138" s="66" t="s">
        <v>0</v>
      </c>
      <c r="R138" s="282" t="s">
        <v>0</v>
      </c>
      <c r="S138" s="282" t="s">
        <v>0</v>
      </c>
      <c r="T138" s="63"/>
    </row>
    <row r="139" spans="1:20" s="17" customFormat="1" ht="15.75" customHeight="1">
      <c r="A139" s="282">
        <f>COUNTA($C$4:C139)</f>
        <v>136</v>
      </c>
      <c r="B139" s="282"/>
      <c r="C139" s="282" t="s">
        <v>373</v>
      </c>
      <c r="D139" s="282" t="s">
        <v>203</v>
      </c>
      <c r="E139" s="282" t="s">
        <v>2800</v>
      </c>
      <c r="F139" s="63" t="s">
        <v>16</v>
      </c>
      <c r="G139" s="63" t="s">
        <v>229</v>
      </c>
      <c r="H139" s="282" t="s">
        <v>2571</v>
      </c>
      <c r="I139" s="282"/>
      <c r="J139" s="282" t="s">
        <v>5</v>
      </c>
      <c r="K139" s="282">
        <v>7.8</v>
      </c>
      <c r="L139" s="282" t="s">
        <v>382</v>
      </c>
      <c r="M139" s="282">
        <v>4</v>
      </c>
      <c r="N139" s="282">
        <v>16</v>
      </c>
      <c r="O139" s="282">
        <v>50</v>
      </c>
      <c r="P139" s="282" t="s">
        <v>0</v>
      </c>
      <c r="Q139" s="66" t="s">
        <v>0</v>
      </c>
      <c r="R139" s="282" t="s">
        <v>0</v>
      </c>
      <c r="S139" s="282" t="s">
        <v>0</v>
      </c>
      <c r="T139" s="63"/>
    </row>
    <row r="140" spans="1:20" s="17" customFormat="1" ht="15.75" customHeight="1">
      <c r="A140" s="282">
        <f>COUNTA($C$4:C140)</f>
        <v>137</v>
      </c>
      <c r="B140" s="282"/>
      <c r="C140" s="282" t="s">
        <v>373</v>
      </c>
      <c r="D140" s="282" t="s">
        <v>203</v>
      </c>
      <c r="E140" s="282" t="s">
        <v>2844</v>
      </c>
      <c r="F140" s="63" t="s">
        <v>16</v>
      </c>
      <c r="G140" s="63" t="s">
        <v>231</v>
      </c>
      <c r="H140" s="282" t="s">
        <v>2572</v>
      </c>
      <c r="I140" s="282"/>
      <c r="J140" s="282" t="s">
        <v>5</v>
      </c>
      <c r="K140" s="282">
        <v>7.8</v>
      </c>
      <c r="L140" s="282" t="s">
        <v>382</v>
      </c>
      <c r="M140" s="282">
        <v>4</v>
      </c>
      <c r="N140" s="282">
        <v>16</v>
      </c>
      <c r="O140" s="282">
        <v>50</v>
      </c>
      <c r="P140" s="282" t="s">
        <v>0</v>
      </c>
      <c r="Q140" s="66" t="s">
        <v>0</v>
      </c>
      <c r="R140" s="282" t="s">
        <v>0</v>
      </c>
      <c r="S140" s="282" t="s">
        <v>0</v>
      </c>
      <c r="T140" s="63"/>
    </row>
    <row r="141" spans="1:20" s="17" customFormat="1" ht="15.75" customHeight="1">
      <c r="A141" s="282">
        <f>COUNTA($C$4:C141)</f>
        <v>138</v>
      </c>
      <c r="B141" s="282"/>
      <c r="C141" s="282" t="s">
        <v>373</v>
      </c>
      <c r="D141" s="282" t="s">
        <v>203</v>
      </c>
      <c r="E141" s="282" t="s">
        <v>2801</v>
      </c>
      <c r="F141" s="63" t="s">
        <v>16</v>
      </c>
      <c r="G141" s="63" t="s">
        <v>233</v>
      </c>
      <c r="H141" s="282" t="s">
        <v>2573</v>
      </c>
      <c r="I141" s="282"/>
      <c r="J141" s="282" t="s">
        <v>5</v>
      </c>
      <c r="K141" s="282">
        <v>7.8</v>
      </c>
      <c r="L141" s="282" t="s">
        <v>382</v>
      </c>
      <c r="M141" s="282">
        <v>4</v>
      </c>
      <c r="N141" s="282">
        <v>16</v>
      </c>
      <c r="O141" s="282">
        <v>50</v>
      </c>
      <c r="P141" s="282" t="s">
        <v>0</v>
      </c>
      <c r="Q141" s="66" t="s">
        <v>0</v>
      </c>
      <c r="R141" s="282" t="s">
        <v>0</v>
      </c>
      <c r="S141" s="282" t="s">
        <v>0</v>
      </c>
      <c r="T141" s="63"/>
    </row>
    <row r="142" spans="1:20" s="17" customFormat="1" ht="15.75" customHeight="1">
      <c r="A142" s="282">
        <f>COUNTA($C$4:C142)</f>
        <v>139</v>
      </c>
      <c r="B142" s="282"/>
      <c r="C142" s="282" t="s">
        <v>373</v>
      </c>
      <c r="D142" s="282" t="s">
        <v>203</v>
      </c>
      <c r="E142" s="282" t="s">
        <v>2845</v>
      </c>
      <c r="F142" s="63" t="s">
        <v>16</v>
      </c>
      <c r="G142" s="63" t="s">
        <v>235</v>
      </c>
      <c r="H142" s="282" t="s">
        <v>2574</v>
      </c>
      <c r="I142" s="282"/>
      <c r="J142" s="282" t="s">
        <v>5</v>
      </c>
      <c r="K142" s="282">
        <v>7.8</v>
      </c>
      <c r="L142" s="282" t="s">
        <v>382</v>
      </c>
      <c r="M142" s="282">
        <v>4</v>
      </c>
      <c r="N142" s="282">
        <v>16</v>
      </c>
      <c r="O142" s="282">
        <v>50</v>
      </c>
      <c r="P142" s="282" t="s">
        <v>0</v>
      </c>
      <c r="Q142" s="66" t="s">
        <v>0</v>
      </c>
      <c r="R142" s="282" t="s">
        <v>0</v>
      </c>
      <c r="S142" s="282" t="s">
        <v>0</v>
      </c>
      <c r="T142" s="63"/>
    </row>
    <row r="143" spans="1:20" s="17" customFormat="1" ht="15.75" customHeight="1">
      <c r="A143" s="282">
        <f>COUNTA($C$4:C143)</f>
        <v>140</v>
      </c>
      <c r="B143" s="282"/>
      <c r="C143" s="282" t="s">
        <v>373</v>
      </c>
      <c r="D143" s="282" t="s">
        <v>203</v>
      </c>
      <c r="E143" s="282" t="s">
        <v>2802</v>
      </c>
      <c r="F143" s="63" t="s">
        <v>16</v>
      </c>
      <c r="G143" s="63" t="s">
        <v>237</v>
      </c>
      <c r="H143" s="282" t="s">
        <v>2575</v>
      </c>
      <c r="I143" s="282"/>
      <c r="J143" s="282" t="s">
        <v>5</v>
      </c>
      <c r="K143" s="282">
        <v>7.8</v>
      </c>
      <c r="L143" s="282" t="s">
        <v>382</v>
      </c>
      <c r="M143" s="282">
        <v>4</v>
      </c>
      <c r="N143" s="282">
        <v>16</v>
      </c>
      <c r="O143" s="282">
        <v>50</v>
      </c>
      <c r="P143" s="282" t="s">
        <v>0</v>
      </c>
      <c r="Q143" s="66" t="s">
        <v>0</v>
      </c>
      <c r="R143" s="282" t="s">
        <v>0</v>
      </c>
      <c r="S143" s="282" t="s">
        <v>0</v>
      </c>
      <c r="T143" s="63"/>
    </row>
    <row r="144" spans="1:20" s="17" customFormat="1" ht="15.75" customHeight="1">
      <c r="A144" s="282">
        <f>COUNTA($C$4:C144)</f>
        <v>141</v>
      </c>
      <c r="B144" s="282"/>
      <c r="C144" s="282" t="s">
        <v>373</v>
      </c>
      <c r="D144" s="282" t="s">
        <v>203</v>
      </c>
      <c r="E144" s="282" t="s">
        <v>2846</v>
      </c>
      <c r="F144" s="63" t="s">
        <v>16</v>
      </c>
      <c r="G144" s="63" t="s">
        <v>239</v>
      </c>
      <c r="H144" s="282" t="s">
        <v>2576</v>
      </c>
      <c r="I144" s="282"/>
      <c r="J144" s="282" t="s">
        <v>5</v>
      </c>
      <c r="K144" s="282">
        <v>7.8</v>
      </c>
      <c r="L144" s="282" t="s">
        <v>382</v>
      </c>
      <c r="M144" s="282">
        <v>4</v>
      </c>
      <c r="N144" s="282">
        <v>16</v>
      </c>
      <c r="O144" s="282">
        <v>50</v>
      </c>
      <c r="P144" s="282" t="s">
        <v>0</v>
      </c>
      <c r="Q144" s="66" t="s">
        <v>0</v>
      </c>
      <c r="R144" s="282" t="s">
        <v>0</v>
      </c>
      <c r="S144" s="282" t="s">
        <v>0</v>
      </c>
      <c r="T144" s="63"/>
    </row>
    <row r="145" spans="1:20" s="17" customFormat="1" ht="15.75" customHeight="1">
      <c r="A145" s="282">
        <f>COUNTA($C$4:C145)</f>
        <v>142</v>
      </c>
      <c r="B145" s="282"/>
      <c r="C145" s="282" t="s">
        <v>373</v>
      </c>
      <c r="D145" s="282" t="s">
        <v>203</v>
      </c>
      <c r="E145" s="282" t="s">
        <v>2803</v>
      </c>
      <c r="F145" s="63" t="s">
        <v>16</v>
      </c>
      <c r="G145" s="63" t="s">
        <v>241</v>
      </c>
      <c r="H145" s="282" t="s">
        <v>2577</v>
      </c>
      <c r="I145" s="282"/>
      <c r="J145" s="282" t="s">
        <v>5</v>
      </c>
      <c r="K145" s="282">
        <v>7.8</v>
      </c>
      <c r="L145" s="282" t="s">
        <v>382</v>
      </c>
      <c r="M145" s="282">
        <v>4</v>
      </c>
      <c r="N145" s="282">
        <v>16</v>
      </c>
      <c r="O145" s="282">
        <v>50</v>
      </c>
      <c r="P145" s="282" t="s">
        <v>0</v>
      </c>
      <c r="Q145" s="66" t="s">
        <v>0</v>
      </c>
      <c r="R145" s="282" t="s">
        <v>0</v>
      </c>
      <c r="S145" s="282" t="s">
        <v>0</v>
      </c>
      <c r="T145" s="63"/>
    </row>
    <row r="146" spans="1:20" s="17" customFormat="1" ht="15.75" customHeight="1">
      <c r="A146" s="282">
        <f>COUNTA($C$4:C146)</f>
        <v>143</v>
      </c>
      <c r="B146" s="282"/>
      <c r="C146" s="282" t="s">
        <v>373</v>
      </c>
      <c r="D146" s="282" t="s">
        <v>203</v>
      </c>
      <c r="E146" s="282" t="s">
        <v>2847</v>
      </c>
      <c r="F146" s="63" t="s">
        <v>16</v>
      </c>
      <c r="G146" s="63" t="s">
        <v>243</v>
      </c>
      <c r="H146" s="282" t="s">
        <v>2578</v>
      </c>
      <c r="I146" s="282"/>
      <c r="J146" s="282" t="s">
        <v>5</v>
      </c>
      <c r="K146" s="282">
        <v>7.8</v>
      </c>
      <c r="L146" s="282" t="s">
        <v>382</v>
      </c>
      <c r="M146" s="282">
        <v>4</v>
      </c>
      <c r="N146" s="282">
        <v>16</v>
      </c>
      <c r="O146" s="282">
        <v>50</v>
      </c>
      <c r="P146" s="282" t="s">
        <v>0</v>
      </c>
      <c r="Q146" s="66" t="s">
        <v>0</v>
      </c>
      <c r="R146" s="282" t="s">
        <v>0</v>
      </c>
      <c r="S146" s="282" t="s">
        <v>0</v>
      </c>
      <c r="T146" s="63"/>
    </row>
    <row r="147" spans="1:20" s="17" customFormat="1" ht="15.75" customHeight="1">
      <c r="A147" s="282">
        <f>COUNTA($C$4:C147)</f>
        <v>144</v>
      </c>
      <c r="B147" s="282"/>
      <c r="C147" s="282" t="s">
        <v>373</v>
      </c>
      <c r="D147" s="282" t="s">
        <v>203</v>
      </c>
      <c r="E147" s="282" t="s">
        <v>2323</v>
      </c>
      <c r="F147" s="63" t="s">
        <v>134</v>
      </c>
      <c r="G147" s="63" t="s">
        <v>187</v>
      </c>
      <c r="H147" s="282" t="s">
        <v>2579</v>
      </c>
      <c r="I147" s="282"/>
      <c r="J147" s="282" t="s">
        <v>5</v>
      </c>
      <c r="K147" s="282">
        <v>7.8</v>
      </c>
      <c r="L147" s="282" t="s">
        <v>382</v>
      </c>
      <c r="M147" s="282">
        <v>8</v>
      </c>
      <c r="N147" s="282">
        <v>32</v>
      </c>
      <c r="O147" s="282">
        <v>50</v>
      </c>
      <c r="P147" s="282" t="s">
        <v>0</v>
      </c>
      <c r="Q147" s="66" t="s">
        <v>0</v>
      </c>
      <c r="R147" s="282" t="s">
        <v>0</v>
      </c>
      <c r="S147" s="282" t="s">
        <v>0</v>
      </c>
      <c r="T147" s="63"/>
    </row>
    <row r="148" spans="1:20" s="17" customFormat="1" ht="15.75" customHeight="1">
      <c r="A148" s="282">
        <f>COUNTA($C$4:C148)</f>
        <v>145</v>
      </c>
      <c r="B148" s="282"/>
      <c r="C148" s="282" t="s">
        <v>373</v>
      </c>
      <c r="D148" s="282" t="s">
        <v>203</v>
      </c>
      <c r="E148" s="282" t="s">
        <v>2324</v>
      </c>
      <c r="F148" s="63" t="s">
        <v>134</v>
      </c>
      <c r="G148" s="63" t="s">
        <v>188</v>
      </c>
      <c r="H148" s="282" t="s">
        <v>2580</v>
      </c>
      <c r="I148" s="282"/>
      <c r="J148" s="282" t="s">
        <v>5</v>
      </c>
      <c r="K148" s="282">
        <v>7.8</v>
      </c>
      <c r="L148" s="282" t="s">
        <v>382</v>
      </c>
      <c r="M148" s="282">
        <v>8</v>
      </c>
      <c r="N148" s="282">
        <v>32</v>
      </c>
      <c r="O148" s="282">
        <v>50</v>
      </c>
      <c r="P148" s="282" t="s">
        <v>0</v>
      </c>
      <c r="Q148" s="66" t="s">
        <v>0</v>
      </c>
      <c r="R148" s="282" t="s">
        <v>0</v>
      </c>
      <c r="S148" s="282" t="s">
        <v>0</v>
      </c>
      <c r="T148" s="63"/>
    </row>
    <row r="149" spans="1:20" s="17" customFormat="1" ht="15.75" customHeight="1">
      <c r="A149" s="282">
        <f>COUNTA($C$4:C149)</f>
        <v>146</v>
      </c>
      <c r="B149" s="282"/>
      <c r="C149" s="282" t="s">
        <v>373</v>
      </c>
      <c r="D149" s="282" t="s">
        <v>203</v>
      </c>
      <c r="E149" s="282" t="s">
        <v>2325</v>
      </c>
      <c r="F149" s="63" t="s">
        <v>134</v>
      </c>
      <c r="G149" s="63" t="s">
        <v>189</v>
      </c>
      <c r="H149" s="282" t="s">
        <v>2581</v>
      </c>
      <c r="I149" s="282"/>
      <c r="J149" s="282" t="s">
        <v>5</v>
      </c>
      <c r="K149" s="282">
        <v>7.8</v>
      </c>
      <c r="L149" s="282" t="s">
        <v>382</v>
      </c>
      <c r="M149" s="282">
        <v>8</v>
      </c>
      <c r="N149" s="282">
        <v>32</v>
      </c>
      <c r="O149" s="282">
        <v>50</v>
      </c>
      <c r="P149" s="282" t="s">
        <v>0</v>
      </c>
      <c r="Q149" s="66" t="s">
        <v>0</v>
      </c>
      <c r="R149" s="282" t="s">
        <v>0</v>
      </c>
      <c r="S149" s="282" t="s">
        <v>0</v>
      </c>
      <c r="T149" s="63"/>
    </row>
    <row r="150" spans="1:20" s="17" customFormat="1" ht="15.75" customHeight="1">
      <c r="A150" s="282">
        <f>COUNTA($C$4:C150)</f>
        <v>147</v>
      </c>
      <c r="B150" s="282"/>
      <c r="C150" s="282" t="s">
        <v>373</v>
      </c>
      <c r="D150" s="282" t="s">
        <v>203</v>
      </c>
      <c r="E150" s="282" t="s">
        <v>2326</v>
      </c>
      <c r="F150" s="63" t="s">
        <v>134</v>
      </c>
      <c r="G150" s="63" t="s">
        <v>190</v>
      </c>
      <c r="H150" s="282" t="s">
        <v>2582</v>
      </c>
      <c r="I150" s="282"/>
      <c r="J150" s="282" t="s">
        <v>5</v>
      </c>
      <c r="K150" s="282">
        <v>7.8</v>
      </c>
      <c r="L150" s="282" t="s">
        <v>382</v>
      </c>
      <c r="M150" s="282">
        <v>8</v>
      </c>
      <c r="N150" s="282">
        <v>32</v>
      </c>
      <c r="O150" s="282">
        <v>50</v>
      </c>
      <c r="P150" s="282" t="s">
        <v>0</v>
      </c>
      <c r="Q150" s="66" t="s">
        <v>0</v>
      </c>
      <c r="R150" s="282" t="s">
        <v>0</v>
      </c>
      <c r="S150" s="282" t="s">
        <v>0</v>
      </c>
      <c r="T150" s="63"/>
    </row>
    <row r="151" spans="1:20" s="17" customFormat="1" ht="15.75" customHeight="1">
      <c r="A151" s="282">
        <f>COUNTA($C$4:C151)</f>
        <v>148</v>
      </c>
      <c r="B151" s="282"/>
      <c r="C151" s="282" t="s">
        <v>373</v>
      </c>
      <c r="D151" s="282" t="s">
        <v>203</v>
      </c>
      <c r="E151" s="282" t="s">
        <v>2327</v>
      </c>
      <c r="F151" s="63" t="s">
        <v>134</v>
      </c>
      <c r="G151" s="63" t="s">
        <v>191</v>
      </c>
      <c r="H151" s="282" t="s">
        <v>2583</v>
      </c>
      <c r="I151" s="282"/>
      <c r="J151" s="282" t="s">
        <v>5</v>
      </c>
      <c r="K151" s="282">
        <v>7.8</v>
      </c>
      <c r="L151" s="282" t="s">
        <v>382</v>
      </c>
      <c r="M151" s="282">
        <v>8</v>
      </c>
      <c r="N151" s="282">
        <v>32</v>
      </c>
      <c r="O151" s="282">
        <v>50</v>
      </c>
      <c r="P151" s="282" t="s">
        <v>0</v>
      </c>
      <c r="Q151" s="66" t="s">
        <v>0</v>
      </c>
      <c r="R151" s="282" t="s">
        <v>0</v>
      </c>
      <c r="S151" s="282" t="s">
        <v>0</v>
      </c>
      <c r="T151" s="63"/>
    </row>
    <row r="152" spans="1:20" s="17" customFormat="1" ht="15.75" customHeight="1">
      <c r="A152" s="282">
        <f>COUNTA($C$4:C152)</f>
        <v>149</v>
      </c>
      <c r="B152" s="282"/>
      <c r="C152" s="282" t="s">
        <v>373</v>
      </c>
      <c r="D152" s="282" t="s">
        <v>202</v>
      </c>
      <c r="E152" s="282" t="s">
        <v>2926</v>
      </c>
      <c r="F152" s="63" t="s">
        <v>19</v>
      </c>
      <c r="G152" s="63" t="s">
        <v>204</v>
      </c>
      <c r="H152" s="282" t="s">
        <v>2584</v>
      </c>
      <c r="I152" s="282"/>
      <c r="J152" s="282" t="s">
        <v>244</v>
      </c>
      <c r="K152" s="282">
        <v>7.8</v>
      </c>
      <c r="L152" s="282" t="s">
        <v>382</v>
      </c>
      <c r="M152" s="282">
        <v>8</v>
      </c>
      <c r="N152" s="282">
        <v>32</v>
      </c>
      <c r="O152" s="282">
        <v>50</v>
      </c>
      <c r="P152" s="282" t="s">
        <v>0</v>
      </c>
      <c r="Q152" s="66" t="s">
        <v>0</v>
      </c>
      <c r="R152" s="282" t="s">
        <v>0</v>
      </c>
      <c r="S152" s="282" t="s">
        <v>0</v>
      </c>
      <c r="T152" s="63"/>
    </row>
    <row r="153" spans="1:20" s="17" customFormat="1" ht="15.75" customHeight="1">
      <c r="A153" s="282">
        <f>COUNTA($C$4:C153)</f>
        <v>150</v>
      </c>
      <c r="B153" s="282"/>
      <c r="C153" s="282" t="s">
        <v>373</v>
      </c>
      <c r="D153" s="282" t="s">
        <v>202</v>
      </c>
      <c r="E153" s="282" t="s">
        <v>2882</v>
      </c>
      <c r="F153" s="63" t="s">
        <v>19</v>
      </c>
      <c r="G153" s="63" t="s">
        <v>206</v>
      </c>
      <c r="H153" s="282" t="s">
        <v>2585</v>
      </c>
      <c r="I153" s="282"/>
      <c r="J153" s="282" t="s">
        <v>244</v>
      </c>
      <c r="K153" s="282">
        <v>7.8</v>
      </c>
      <c r="L153" s="282" t="s">
        <v>382</v>
      </c>
      <c r="M153" s="282">
        <v>8</v>
      </c>
      <c r="N153" s="282">
        <v>32</v>
      </c>
      <c r="O153" s="282">
        <v>50</v>
      </c>
      <c r="P153" s="282" t="s">
        <v>0</v>
      </c>
      <c r="Q153" s="66" t="s">
        <v>0</v>
      </c>
      <c r="R153" s="282" t="s">
        <v>0</v>
      </c>
      <c r="S153" s="282" t="s">
        <v>0</v>
      </c>
      <c r="T153" s="63"/>
    </row>
    <row r="154" spans="1:20" s="17" customFormat="1" ht="15.75" customHeight="1">
      <c r="A154" s="282">
        <f>COUNTA($C$4:C154)</f>
        <v>151</v>
      </c>
      <c r="B154" s="282"/>
      <c r="C154" s="282" t="s">
        <v>373</v>
      </c>
      <c r="D154" s="282" t="s">
        <v>202</v>
      </c>
      <c r="E154" s="282" t="s">
        <v>2927</v>
      </c>
      <c r="F154" s="63" t="s">
        <v>19</v>
      </c>
      <c r="G154" s="63" t="s">
        <v>208</v>
      </c>
      <c r="H154" s="282" t="s">
        <v>2586</v>
      </c>
      <c r="I154" s="282"/>
      <c r="J154" s="282" t="s">
        <v>244</v>
      </c>
      <c r="K154" s="282">
        <v>7.8</v>
      </c>
      <c r="L154" s="282" t="s">
        <v>382</v>
      </c>
      <c r="M154" s="282">
        <v>8</v>
      </c>
      <c r="N154" s="282">
        <v>32</v>
      </c>
      <c r="O154" s="282">
        <v>50</v>
      </c>
      <c r="P154" s="282" t="s">
        <v>0</v>
      </c>
      <c r="Q154" s="66" t="s">
        <v>0</v>
      </c>
      <c r="R154" s="282" t="s">
        <v>0</v>
      </c>
      <c r="S154" s="282" t="s">
        <v>0</v>
      </c>
      <c r="T154" s="63"/>
    </row>
    <row r="155" spans="1:20" s="17" customFormat="1" ht="15.75" customHeight="1">
      <c r="A155" s="282">
        <f>COUNTA($C$4:C155)</f>
        <v>152</v>
      </c>
      <c r="B155" s="282"/>
      <c r="C155" s="282" t="s">
        <v>373</v>
      </c>
      <c r="D155" s="282" t="s">
        <v>202</v>
      </c>
      <c r="E155" s="282" t="s">
        <v>2883</v>
      </c>
      <c r="F155" s="63" t="s">
        <v>19</v>
      </c>
      <c r="G155" s="63" t="s">
        <v>210</v>
      </c>
      <c r="H155" s="282" t="s">
        <v>2587</v>
      </c>
      <c r="I155" s="282"/>
      <c r="J155" s="282" t="s">
        <v>244</v>
      </c>
      <c r="K155" s="282">
        <v>7.8</v>
      </c>
      <c r="L155" s="282" t="s">
        <v>382</v>
      </c>
      <c r="M155" s="282">
        <v>8</v>
      </c>
      <c r="N155" s="282">
        <v>32</v>
      </c>
      <c r="O155" s="282">
        <v>50</v>
      </c>
      <c r="P155" s="282" t="s">
        <v>0</v>
      </c>
      <c r="Q155" s="66" t="s">
        <v>0</v>
      </c>
      <c r="R155" s="282" t="s">
        <v>0</v>
      </c>
      <c r="S155" s="282" t="s">
        <v>0</v>
      </c>
      <c r="T155" s="63"/>
    </row>
    <row r="156" spans="1:20" s="17" customFormat="1" ht="15.75" customHeight="1">
      <c r="A156" s="282">
        <f>COUNTA($C$4:C156)</f>
        <v>153</v>
      </c>
      <c r="B156" s="282"/>
      <c r="C156" s="282" t="s">
        <v>373</v>
      </c>
      <c r="D156" s="282" t="s">
        <v>202</v>
      </c>
      <c r="E156" s="282" t="s">
        <v>2928</v>
      </c>
      <c r="F156" s="63" t="s">
        <v>19</v>
      </c>
      <c r="G156" s="63" t="s">
        <v>212</v>
      </c>
      <c r="H156" s="282" t="s">
        <v>2588</v>
      </c>
      <c r="I156" s="282"/>
      <c r="J156" s="282" t="s">
        <v>244</v>
      </c>
      <c r="K156" s="282">
        <v>7.8</v>
      </c>
      <c r="L156" s="282" t="s">
        <v>382</v>
      </c>
      <c r="M156" s="282">
        <v>8</v>
      </c>
      <c r="N156" s="282">
        <v>32</v>
      </c>
      <c r="O156" s="282">
        <v>50</v>
      </c>
      <c r="P156" s="282" t="s">
        <v>0</v>
      </c>
      <c r="Q156" s="66" t="s">
        <v>0</v>
      </c>
      <c r="R156" s="282" t="s">
        <v>0</v>
      </c>
      <c r="S156" s="282" t="s">
        <v>0</v>
      </c>
      <c r="T156" s="63"/>
    </row>
    <row r="157" spans="1:20" s="17" customFormat="1" ht="15.75" customHeight="1">
      <c r="A157" s="282">
        <f>COUNTA($C$4:C157)</f>
        <v>154</v>
      </c>
      <c r="B157" s="282"/>
      <c r="C157" s="282" t="s">
        <v>373</v>
      </c>
      <c r="D157" s="282" t="s">
        <v>202</v>
      </c>
      <c r="E157" s="282" t="s">
        <v>2884</v>
      </c>
      <c r="F157" s="63" t="s">
        <v>19</v>
      </c>
      <c r="G157" s="63" t="s">
        <v>214</v>
      </c>
      <c r="H157" s="282" t="s">
        <v>2589</v>
      </c>
      <c r="I157" s="282"/>
      <c r="J157" s="282" t="s">
        <v>244</v>
      </c>
      <c r="K157" s="282">
        <v>7.8</v>
      </c>
      <c r="L157" s="282" t="s">
        <v>382</v>
      </c>
      <c r="M157" s="282">
        <v>8</v>
      </c>
      <c r="N157" s="282">
        <v>32</v>
      </c>
      <c r="O157" s="282">
        <v>50</v>
      </c>
      <c r="P157" s="282" t="s">
        <v>0</v>
      </c>
      <c r="Q157" s="66" t="s">
        <v>0</v>
      </c>
      <c r="R157" s="282" t="s">
        <v>0</v>
      </c>
      <c r="S157" s="282" t="s">
        <v>0</v>
      </c>
      <c r="T157" s="63"/>
    </row>
    <row r="158" spans="1:20" s="17" customFormat="1" ht="15.75" customHeight="1">
      <c r="A158" s="282">
        <f>COUNTA($C$4:C158)</f>
        <v>155</v>
      </c>
      <c r="B158" s="282"/>
      <c r="C158" s="282" t="s">
        <v>373</v>
      </c>
      <c r="D158" s="282" t="s">
        <v>202</v>
      </c>
      <c r="E158" s="282" t="s">
        <v>2929</v>
      </c>
      <c r="F158" s="63" t="s">
        <v>19</v>
      </c>
      <c r="G158" s="63" t="s">
        <v>216</v>
      </c>
      <c r="H158" s="282" t="s">
        <v>2590</v>
      </c>
      <c r="I158" s="282"/>
      <c r="J158" s="282" t="s">
        <v>244</v>
      </c>
      <c r="K158" s="282">
        <v>7.8</v>
      </c>
      <c r="L158" s="282" t="s">
        <v>382</v>
      </c>
      <c r="M158" s="282">
        <v>8</v>
      </c>
      <c r="N158" s="282">
        <v>32</v>
      </c>
      <c r="O158" s="282">
        <v>50</v>
      </c>
      <c r="P158" s="282" t="s">
        <v>0</v>
      </c>
      <c r="Q158" s="66" t="s">
        <v>0</v>
      </c>
      <c r="R158" s="282" t="s">
        <v>0</v>
      </c>
      <c r="S158" s="282" t="s">
        <v>0</v>
      </c>
      <c r="T158" s="63"/>
    </row>
    <row r="159" spans="1:20" s="17" customFormat="1" ht="15.75" customHeight="1">
      <c r="A159" s="282">
        <f>COUNTA($C$4:C159)</f>
        <v>156</v>
      </c>
      <c r="B159" s="282"/>
      <c r="C159" s="282" t="s">
        <v>373</v>
      </c>
      <c r="D159" s="282" t="s">
        <v>202</v>
      </c>
      <c r="E159" s="282" t="s">
        <v>2885</v>
      </c>
      <c r="F159" s="63" t="s">
        <v>19</v>
      </c>
      <c r="G159" s="63" t="s">
        <v>218</v>
      </c>
      <c r="H159" s="282" t="s">
        <v>2591</v>
      </c>
      <c r="I159" s="282"/>
      <c r="J159" s="282" t="s">
        <v>244</v>
      </c>
      <c r="K159" s="282">
        <v>7.8</v>
      </c>
      <c r="L159" s="282" t="s">
        <v>382</v>
      </c>
      <c r="M159" s="282">
        <v>8</v>
      </c>
      <c r="N159" s="282">
        <v>32</v>
      </c>
      <c r="O159" s="282">
        <v>50</v>
      </c>
      <c r="P159" s="282" t="s">
        <v>0</v>
      </c>
      <c r="Q159" s="66" t="s">
        <v>0</v>
      </c>
      <c r="R159" s="282" t="s">
        <v>0</v>
      </c>
      <c r="S159" s="282" t="s">
        <v>0</v>
      </c>
      <c r="T159" s="63"/>
    </row>
    <row r="160" spans="1:20" s="17" customFormat="1" ht="15.75" customHeight="1">
      <c r="A160" s="282">
        <f>COUNTA($C$4:C160)</f>
        <v>157</v>
      </c>
      <c r="B160" s="282"/>
      <c r="C160" s="282" t="s">
        <v>373</v>
      </c>
      <c r="D160" s="282" t="s">
        <v>202</v>
      </c>
      <c r="E160" s="282" t="s">
        <v>2930</v>
      </c>
      <c r="F160" s="63" t="s">
        <v>19</v>
      </c>
      <c r="G160" s="63" t="s">
        <v>220</v>
      </c>
      <c r="H160" s="282" t="s">
        <v>2592</v>
      </c>
      <c r="I160" s="282"/>
      <c r="J160" s="282" t="s">
        <v>244</v>
      </c>
      <c r="K160" s="282">
        <v>7.8</v>
      </c>
      <c r="L160" s="282" t="s">
        <v>382</v>
      </c>
      <c r="M160" s="282">
        <v>8</v>
      </c>
      <c r="N160" s="282">
        <v>32</v>
      </c>
      <c r="O160" s="282">
        <v>50</v>
      </c>
      <c r="P160" s="282" t="s">
        <v>0</v>
      </c>
      <c r="Q160" s="66" t="s">
        <v>0</v>
      </c>
      <c r="R160" s="282" t="s">
        <v>0</v>
      </c>
      <c r="S160" s="282" t="s">
        <v>0</v>
      </c>
      <c r="T160" s="63"/>
    </row>
    <row r="161" spans="1:20" s="17" customFormat="1" ht="15.75" customHeight="1">
      <c r="A161" s="282">
        <f>COUNTA($C$4:C161)</f>
        <v>158</v>
      </c>
      <c r="B161" s="282"/>
      <c r="C161" s="282" t="s">
        <v>373</v>
      </c>
      <c r="D161" s="282" t="s">
        <v>202</v>
      </c>
      <c r="E161" s="282" t="s">
        <v>2886</v>
      </c>
      <c r="F161" s="63" t="s">
        <v>19</v>
      </c>
      <c r="G161" s="63" t="s">
        <v>222</v>
      </c>
      <c r="H161" s="282" t="s">
        <v>2593</v>
      </c>
      <c r="I161" s="282"/>
      <c r="J161" s="282" t="s">
        <v>244</v>
      </c>
      <c r="K161" s="282">
        <v>7.8</v>
      </c>
      <c r="L161" s="282" t="s">
        <v>382</v>
      </c>
      <c r="M161" s="282">
        <v>8</v>
      </c>
      <c r="N161" s="282">
        <v>32</v>
      </c>
      <c r="O161" s="282">
        <v>50</v>
      </c>
      <c r="P161" s="282" t="s">
        <v>0</v>
      </c>
      <c r="Q161" s="66" t="s">
        <v>0</v>
      </c>
      <c r="R161" s="282" t="s">
        <v>0</v>
      </c>
      <c r="S161" s="282" t="s">
        <v>0</v>
      </c>
      <c r="T161" s="63"/>
    </row>
    <row r="162" spans="1:20" s="17" customFormat="1" ht="15.75" customHeight="1">
      <c r="A162" s="282">
        <f>COUNTA($C$4:C162)</f>
        <v>159</v>
      </c>
      <c r="B162" s="282"/>
      <c r="C162" s="282" t="s">
        <v>373</v>
      </c>
      <c r="D162" s="282" t="s">
        <v>202</v>
      </c>
      <c r="E162" s="282" t="s">
        <v>2931</v>
      </c>
      <c r="F162" s="63" t="s">
        <v>19</v>
      </c>
      <c r="G162" s="63" t="s">
        <v>224</v>
      </c>
      <c r="H162" s="282" t="s">
        <v>2594</v>
      </c>
      <c r="I162" s="282"/>
      <c r="J162" s="282" t="s">
        <v>244</v>
      </c>
      <c r="K162" s="282">
        <v>7.8</v>
      </c>
      <c r="L162" s="282" t="s">
        <v>382</v>
      </c>
      <c r="M162" s="282">
        <v>8</v>
      </c>
      <c r="N162" s="282">
        <v>32</v>
      </c>
      <c r="O162" s="282">
        <v>50</v>
      </c>
      <c r="P162" s="282" t="s">
        <v>0</v>
      </c>
      <c r="Q162" s="66" t="s">
        <v>0</v>
      </c>
      <c r="R162" s="282" t="s">
        <v>0</v>
      </c>
      <c r="S162" s="282" t="s">
        <v>0</v>
      </c>
      <c r="T162" s="63"/>
    </row>
    <row r="163" spans="1:20" s="17" customFormat="1" ht="15.75" customHeight="1">
      <c r="A163" s="282">
        <f>COUNTA($C$4:C163)</f>
        <v>160</v>
      </c>
      <c r="B163" s="282"/>
      <c r="C163" s="282" t="s">
        <v>373</v>
      </c>
      <c r="D163" s="282" t="s">
        <v>202</v>
      </c>
      <c r="E163" s="282" t="s">
        <v>2887</v>
      </c>
      <c r="F163" s="63" t="s">
        <v>19</v>
      </c>
      <c r="G163" s="63" t="s">
        <v>226</v>
      </c>
      <c r="H163" s="282" t="s">
        <v>2595</v>
      </c>
      <c r="I163" s="282"/>
      <c r="J163" s="282" t="s">
        <v>244</v>
      </c>
      <c r="K163" s="282">
        <v>7.8</v>
      </c>
      <c r="L163" s="282" t="s">
        <v>382</v>
      </c>
      <c r="M163" s="282">
        <v>8</v>
      </c>
      <c r="N163" s="282">
        <v>32</v>
      </c>
      <c r="O163" s="282">
        <v>50</v>
      </c>
      <c r="P163" s="282" t="s">
        <v>0</v>
      </c>
      <c r="Q163" s="66" t="s">
        <v>0</v>
      </c>
      <c r="R163" s="282" t="s">
        <v>0</v>
      </c>
      <c r="S163" s="282" t="s">
        <v>0</v>
      </c>
      <c r="T163" s="63"/>
    </row>
    <row r="164" spans="1:20" s="17" customFormat="1" ht="15.75" customHeight="1">
      <c r="A164" s="282">
        <f>COUNTA($C$4:C164)</f>
        <v>161</v>
      </c>
      <c r="B164" s="282"/>
      <c r="C164" s="282" t="s">
        <v>373</v>
      </c>
      <c r="D164" s="282" t="s">
        <v>202</v>
      </c>
      <c r="E164" s="282" t="s">
        <v>2932</v>
      </c>
      <c r="F164" s="63" t="s">
        <v>19</v>
      </c>
      <c r="G164" s="63" t="s">
        <v>228</v>
      </c>
      <c r="H164" s="282" t="s">
        <v>2596</v>
      </c>
      <c r="I164" s="282"/>
      <c r="J164" s="282" t="s">
        <v>244</v>
      </c>
      <c r="K164" s="282">
        <v>7.8</v>
      </c>
      <c r="L164" s="282" t="s">
        <v>382</v>
      </c>
      <c r="M164" s="282">
        <v>8</v>
      </c>
      <c r="N164" s="282">
        <v>32</v>
      </c>
      <c r="O164" s="282">
        <v>50</v>
      </c>
      <c r="P164" s="282" t="s">
        <v>0</v>
      </c>
      <c r="Q164" s="66" t="s">
        <v>0</v>
      </c>
      <c r="R164" s="282" t="s">
        <v>0</v>
      </c>
      <c r="S164" s="282" t="s">
        <v>0</v>
      </c>
      <c r="T164" s="63"/>
    </row>
    <row r="165" spans="1:20" s="17" customFormat="1" ht="15.75" customHeight="1">
      <c r="A165" s="282">
        <f>COUNTA($C$4:C165)</f>
        <v>162</v>
      </c>
      <c r="B165" s="282"/>
      <c r="C165" s="282" t="s">
        <v>373</v>
      </c>
      <c r="D165" s="282" t="s">
        <v>202</v>
      </c>
      <c r="E165" s="282" t="s">
        <v>2888</v>
      </c>
      <c r="F165" s="63" t="s">
        <v>19</v>
      </c>
      <c r="G165" s="63" t="s">
        <v>230</v>
      </c>
      <c r="H165" s="282" t="s">
        <v>2597</v>
      </c>
      <c r="I165" s="282"/>
      <c r="J165" s="282" t="s">
        <v>244</v>
      </c>
      <c r="K165" s="282">
        <v>7.8</v>
      </c>
      <c r="L165" s="282" t="s">
        <v>382</v>
      </c>
      <c r="M165" s="282">
        <v>8</v>
      </c>
      <c r="N165" s="282">
        <v>32</v>
      </c>
      <c r="O165" s="282">
        <v>50</v>
      </c>
      <c r="P165" s="282" t="s">
        <v>0</v>
      </c>
      <c r="Q165" s="66" t="s">
        <v>0</v>
      </c>
      <c r="R165" s="282" t="s">
        <v>0</v>
      </c>
      <c r="S165" s="282" t="s">
        <v>0</v>
      </c>
      <c r="T165" s="63"/>
    </row>
    <row r="166" spans="1:20" s="17" customFormat="1" ht="15.75" customHeight="1">
      <c r="A166" s="282">
        <f>COUNTA($C$4:C166)</f>
        <v>163</v>
      </c>
      <c r="B166" s="282"/>
      <c r="C166" s="282" t="s">
        <v>373</v>
      </c>
      <c r="D166" s="282" t="s">
        <v>202</v>
      </c>
      <c r="E166" s="282" t="s">
        <v>2933</v>
      </c>
      <c r="F166" s="63" t="s">
        <v>19</v>
      </c>
      <c r="G166" s="63" t="s">
        <v>232</v>
      </c>
      <c r="H166" s="282" t="s">
        <v>2598</v>
      </c>
      <c r="I166" s="282"/>
      <c r="J166" s="282" t="s">
        <v>244</v>
      </c>
      <c r="K166" s="282">
        <v>7.8</v>
      </c>
      <c r="L166" s="282" t="s">
        <v>382</v>
      </c>
      <c r="M166" s="282">
        <v>8</v>
      </c>
      <c r="N166" s="282">
        <v>32</v>
      </c>
      <c r="O166" s="282">
        <v>50</v>
      </c>
      <c r="P166" s="282" t="s">
        <v>0</v>
      </c>
      <c r="Q166" s="66" t="s">
        <v>0</v>
      </c>
      <c r="R166" s="282" t="s">
        <v>0</v>
      </c>
      <c r="S166" s="282" t="s">
        <v>0</v>
      </c>
      <c r="T166" s="63"/>
    </row>
    <row r="167" spans="1:20" s="17" customFormat="1" ht="15.75" customHeight="1">
      <c r="A167" s="282">
        <f>COUNTA($C$4:C167)</f>
        <v>164</v>
      </c>
      <c r="B167" s="282"/>
      <c r="C167" s="282" t="s">
        <v>373</v>
      </c>
      <c r="D167" s="282" t="s">
        <v>202</v>
      </c>
      <c r="E167" s="282" t="s">
        <v>2889</v>
      </c>
      <c r="F167" s="63" t="s">
        <v>19</v>
      </c>
      <c r="G167" s="63" t="s">
        <v>234</v>
      </c>
      <c r="H167" s="282" t="s">
        <v>2599</v>
      </c>
      <c r="I167" s="282"/>
      <c r="J167" s="282" t="s">
        <v>244</v>
      </c>
      <c r="K167" s="282">
        <v>7.8</v>
      </c>
      <c r="L167" s="282" t="s">
        <v>382</v>
      </c>
      <c r="M167" s="282">
        <v>8</v>
      </c>
      <c r="N167" s="282">
        <v>32</v>
      </c>
      <c r="O167" s="282">
        <v>50</v>
      </c>
      <c r="P167" s="282" t="s">
        <v>0</v>
      </c>
      <c r="Q167" s="66" t="s">
        <v>0</v>
      </c>
      <c r="R167" s="282" t="s">
        <v>0</v>
      </c>
      <c r="S167" s="282" t="s">
        <v>0</v>
      </c>
      <c r="T167" s="63"/>
    </row>
    <row r="168" spans="1:20" s="17" customFormat="1" ht="15.75" customHeight="1">
      <c r="A168" s="282">
        <f>COUNTA($C$4:C168)</f>
        <v>165</v>
      </c>
      <c r="B168" s="282"/>
      <c r="C168" s="282" t="s">
        <v>373</v>
      </c>
      <c r="D168" s="282" t="s">
        <v>202</v>
      </c>
      <c r="E168" s="282" t="s">
        <v>2934</v>
      </c>
      <c r="F168" s="63" t="s">
        <v>19</v>
      </c>
      <c r="G168" s="63" t="s">
        <v>236</v>
      </c>
      <c r="H168" s="282" t="s">
        <v>2600</v>
      </c>
      <c r="I168" s="282"/>
      <c r="J168" s="282" t="s">
        <v>244</v>
      </c>
      <c r="K168" s="282">
        <v>7.8</v>
      </c>
      <c r="L168" s="282" t="s">
        <v>382</v>
      </c>
      <c r="M168" s="282">
        <v>8</v>
      </c>
      <c r="N168" s="282">
        <v>32</v>
      </c>
      <c r="O168" s="282">
        <v>50</v>
      </c>
      <c r="P168" s="282" t="s">
        <v>0</v>
      </c>
      <c r="Q168" s="66" t="s">
        <v>0</v>
      </c>
      <c r="R168" s="282" t="s">
        <v>0</v>
      </c>
      <c r="S168" s="282" t="s">
        <v>0</v>
      </c>
      <c r="T168" s="63"/>
    </row>
    <row r="169" spans="1:20" s="17" customFormat="1" ht="15.75" customHeight="1">
      <c r="A169" s="282">
        <f>COUNTA($C$4:C169)</f>
        <v>166</v>
      </c>
      <c r="B169" s="282"/>
      <c r="C169" s="282" t="s">
        <v>373</v>
      </c>
      <c r="D169" s="282" t="s">
        <v>202</v>
      </c>
      <c r="E169" s="282" t="s">
        <v>2890</v>
      </c>
      <c r="F169" s="63" t="s">
        <v>19</v>
      </c>
      <c r="G169" s="63" t="s">
        <v>238</v>
      </c>
      <c r="H169" s="282" t="s">
        <v>2601</v>
      </c>
      <c r="I169" s="282"/>
      <c r="J169" s="282" t="s">
        <v>244</v>
      </c>
      <c r="K169" s="282">
        <v>7.8</v>
      </c>
      <c r="L169" s="282" t="s">
        <v>382</v>
      </c>
      <c r="M169" s="282">
        <v>8</v>
      </c>
      <c r="N169" s="282">
        <v>32</v>
      </c>
      <c r="O169" s="282">
        <v>50</v>
      </c>
      <c r="P169" s="282" t="s">
        <v>0</v>
      </c>
      <c r="Q169" s="66" t="s">
        <v>0</v>
      </c>
      <c r="R169" s="282" t="s">
        <v>0</v>
      </c>
      <c r="S169" s="282" t="s">
        <v>0</v>
      </c>
      <c r="T169" s="63"/>
    </row>
    <row r="170" spans="1:20" s="17" customFormat="1" ht="15.75" customHeight="1">
      <c r="A170" s="282">
        <f>COUNTA($C$4:C170)</f>
        <v>167</v>
      </c>
      <c r="B170" s="282"/>
      <c r="C170" s="282" t="s">
        <v>373</v>
      </c>
      <c r="D170" s="282" t="s">
        <v>202</v>
      </c>
      <c r="E170" s="282" t="s">
        <v>2935</v>
      </c>
      <c r="F170" s="63" t="s">
        <v>19</v>
      </c>
      <c r="G170" s="63" t="s">
        <v>240</v>
      </c>
      <c r="H170" s="282" t="s">
        <v>2602</v>
      </c>
      <c r="I170" s="282"/>
      <c r="J170" s="282" t="s">
        <v>244</v>
      </c>
      <c r="K170" s="282">
        <v>7.8</v>
      </c>
      <c r="L170" s="282" t="s">
        <v>382</v>
      </c>
      <c r="M170" s="282">
        <v>8</v>
      </c>
      <c r="N170" s="282">
        <v>32</v>
      </c>
      <c r="O170" s="282">
        <v>50</v>
      </c>
      <c r="P170" s="282" t="s">
        <v>0</v>
      </c>
      <c r="Q170" s="66" t="s">
        <v>0</v>
      </c>
      <c r="R170" s="282" t="s">
        <v>0</v>
      </c>
      <c r="S170" s="282" t="s">
        <v>0</v>
      </c>
      <c r="T170" s="63"/>
    </row>
    <row r="171" spans="1:20" s="17" customFormat="1" ht="15.75" customHeight="1">
      <c r="A171" s="282">
        <f>COUNTA($C$4:C171)</f>
        <v>168</v>
      </c>
      <c r="B171" s="282"/>
      <c r="C171" s="282" t="s">
        <v>373</v>
      </c>
      <c r="D171" s="282" t="s">
        <v>202</v>
      </c>
      <c r="E171" s="282" t="s">
        <v>2891</v>
      </c>
      <c r="F171" s="63" t="s">
        <v>19</v>
      </c>
      <c r="G171" s="63" t="s">
        <v>242</v>
      </c>
      <c r="H171" s="282" t="s">
        <v>2603</v>
      </c>
      <c r="I171" s="282"/>
      <c r="J171" s="282" t="s">
        <v>244</v>
      </c>
      <c r="K171" s="282">
        <v>7.8</v>
      </c>
      <c r="L171" s="282" t="s">
        <v>382</v>
      </c>
      <c r="M171" s="282">
        <v>8</v>
      </c>
      <c r="N171" s="282">
        <v>32</v>
      </c>
      <c r="O171" s="282">
        <v>50</v>
      </c>
      <c r="P171" s="282" t="s">
        <v>0</v>
      </c>
      <c r="Q171" s="66" t="s">
        <v>0</v>
      </c>
      <c r="R171" s="282" t="s">
        <v>0</v>
      </c>
      <c r="S171" s="282" t="s">
        <v>0</v>
      </c>
      <c r="T171" s="63"/>
    </row>
    <row r="172" spans="1:20" s="17" customFormat="1" ht="15.75" customHeight="1">
      <c r="A172" s="282">
        <f>COUNTA($C$4:C172)</f>
        <v>169</v>
      </c>
      <c r="B172" s="282"/>
      <c r="C172" s="282" t="s">
        <v>373</v>
      </c>
      <c r="D172" s="282" t="s">
        <v>202</v>
      </c>
      <c r="E172" s="282" t="s">
        <v>3008</v>
      </c>
      <c r="F172" s="63" t="s">
        <v>2982</v>
      </c>
      <c r="G172" s="63" t="s">
        <v>2983</v>
      </c>
      <c r="H172" s="282" t="s">
        <v>2620</v>
      </c>
      <c r="I172" s="282"/>
      <c r="J172" s="282" t="s">
        <v>5</v>
      </c>
      <c r="K172" s="282">
        <v>7.8</v>
      </c>
      <c r="L172" s="282" t="s">
        <v>382</v>
      </c>
      <c r="M172" s="282">
        <v>4</v>
      </c>
      <c r="N172" s="282">
        <v>16</v>
      </c>
      <c r="O172" s="282">
        <v>50</v>
      </c>
      <c r="P172" s="282" t="s">
        <v>0</v>
      </c>
      <c r="Q172" s="66">
        <v>14000</v>
      </c>
      <c r="R172" s="282" t="s">
        <v>0</v>
      </c>
      <c r="S172" s="282" t="s">
        <v>0</v>
      </c>
      <c r="T172" s="63"/>
    </row>
    <row r="173" spans="1:20" s="17" customFormat="1" ht="15.75" customHeight="1">
      <c r="A173" s="282">
        <f>COUNTA($C$4:C173)</f>
        <v>170</v>
      </c>
      <c r="B173" s="282"/>
      <c r="C173" s="282" t="s">
        <v>373</v>
      </c>
      <c r="D173" s="282" t="s">
        <v>202</v>
      </c>
      <c r="E173" s="282" t="s">
        <v>3009</v>
      </c>
      <c r="F173" s="63" t="s">
        <v>2982</v>
      </c>
      <c r="G173" s="63" t="s">
        <v>2984</v>
      </c>
      <c r="H173" s="282" t="s">
        <v>2621</v>
      </c>
      <c r="I173" s="282"/>
      <c r="J173" s="282" t="s">
        <v>5</v>
      </c>
      <c r="K173" s="282">
        <v>7.8</v>
      </c>
      <c r="L173" s="282" t="s">
        <v>382</v>
      </c>
      <c r="M173" s="282">
        <v>4</v>
      </c>
      <c r="N173" s="282">
        <v>16</v>
      </c>
      <c r="O173" s="282">
        <v>50</v>
      </c>
      <c r="P173" s="282" t="s">
        <v>0</v>
      </c>
      <c r="Q173" s="66">
        <v>14000</v>
      </c>
      <c r="R173" s="282" t="s">
        <v>0</v>
      </c>
      <c r="S173" s="282" t="s">
        <v>0</v>
      </c>
      <c r="T173" s="63"/>
    </row>
    <row r="174" spans="1:20" s="17" customFormat="1" ht="15.75" customHeight="1">
      <c r="A174" s="282">
        <f>COUNTA($C$4:C174)</f>
        <v>171</v>
      </c>
      <c r="B174" s="282"/>
      <c r="C174" s="282" t="s">
        <v>373</v>
      </c>
      <c r="D174" s="282" t="s">
        <v>203</v>
      </c>
      <c r="E174" s="282" t="s">
        <v>2339</v>
      </c>
      <c r="F174" s="63" t="s">
        <v>125</v>
      </c>
      <c r="G174" s="63" t="s">
        <v>329</v>
      </c>
      <c r="H174" s="282" t="s">
        <v>3010</v>
      </c>
      <c r="I174" s="282"/>
      <c r="J174" s="282" t="s">
        <v>244</v>
      </c>
      <c r="K174" s="282">
        <v>7.8</v>
      </c>
      <c r="L174" s="282" t="s">
        <v>536</v>
      </c>
      <c r="M174" s="282">
        <v>8</v>
      </c>
      <c r="N174" s="282">
        <v>64</v>
      </c>
      <c r="O174" s="282">
        <v>50</v>
      </c>
      <c r="P174" s="282" t="s">
        <v>0</v>
      </c>
      <c r="Q174" s="66">
        <v>6000</v>
      </c>
      <c r="R174" s="282" t="s">
        <v>0</v>
      </c>
      <c r="S174" s="282" t="s">
        <v>0</v>
      </c>
      <c r="T174" s="63" t="s">
        <v>347</v>
      </c>
    </row>
    <row r="175" spans="1:20" s="17" customFormat="1" ht="15.75" customHeight="1">
      <c r="A175" s="282">
        <f>COUNTA($C$4:C175)</f>
        <v>172</v>
      </c>
      <c r="B175" s="282"/>
      <c r="C175" s="282" t="s">
        <v>373</v>
      </c>
      <c r="D175" s="282" t="s">
        <v>202</v>
      </c>
      <c r="E175" s="282" t="s">
        <v>2340</v>
      </c>
      <c r="F175" s="63" t="s">
        <v>125</v>
      </c>
      <c r="G175" s="63" t="s">
        <v>328</v>
      </c>
      <c r="H175" s="282" t="s">
        <v>3011</v>
      </c>
      <c r="I175" s="282"/>
      <c r="J175" s="282" t="s">
        <v>244</v>
      </c>
      <c r="K175" s="282">
        <v>7.8</v>
      </c>
      <c r="L175" s="282" t="s">
        <v>536</v>
      </c>
      <c r="M175" s="282">
        <v>8</v>
      </c>
      <c r="N175" s="282">
        <v>64</v>
      </c>
      <c r="O175" s="282">
        <v>50</v>
      </c>
      <c r="P175" s="282" t="s">
        <v>0</v>
      </c>
      <c r="Q175" s="66">
        <v>6000</v>
      </c>
      <c r="R175" s="282" t="s">
        <v>0</v>
      </c>
      <c r="S175" s="282" t="s">
        <v>0</v>
      </c>
      <c r="T175" s="63" t="s">
        <v>347</v>
      </c>
    </row>
    <row r="176" spans="1:20" s="17" customFormat="1" ht="15.75" customHeight="1">
      <c r="A176" s="282">
        <f>COUNTA($C$4:C176)</f>
        <v>173</v>
      </c>
      <c r="B176" s="282"/>
      <c r="C176" s="282" t="s">
        <v>373</v>
      </c>
      <c r="D176" s="282" t="s">
        <v>245</v>
      </c>
      <c r="E176" s="282" t="s">
        <v>2394</v>
      </c>
      <c r="F176" s="63" t="s">
        <v>124</v>
      </c>
      <c r="G176" s="63" t="s">
        <v>286</v>
      </c>
      <c r="H176" s="282" t="s">
        <v>2604</v>
      </c>
      <c r="I176" s="282"/>
      <c r="J176" s="282" t="s">
        <v>5</v>
      </c>
      <c r="K176" s="282">
        <v>7.8</v>
      </c>
      <c r="L176" s="282" t="s">
        <v>382</v>
      </c>
      <c r="M176" s="282">
        <v>16</v>
      </c>
      <c r="N176" s="282">
        <v>64</v>
      </c>
      <c r="O176" s="282">
        <v>50</v>
      </c>
      <c r="P176" s="282" t="s">
        <v>0</v>
      </c>
      <c r="Q176" s="66" t="s">
        <v>0</v>
      </c>
      <c r="R176" s="282" t="s">
        <v>0</v>
      </c>
      <c r="S176" s="282" t="s">
        <v>0</v>
      </c>
      <c r="T176" s="63"/>
    </row>
    <row r="177" spans="1:20" s="17" customFormat="1" ht="15.75" customHeight="1">
      <c r="A177" s="282">
        <f>COUNTA($C$4:C177)</f>
        <v>174</v>
      </c>
      <c r="B177" s="282"/>
      <c r="C177" s="282" t="s">
        <v>373</v>
      </c>
      <c r="D177" s="282" t="s">
        <v>245</v>
      </c>
      <c r="E177" s="282" t="s">
        <v>2395</v>
      </c>
      <c r="F177" s="63" t="s">
        <v>124</v>
      </c>
      <c r="G177" s="63" t="s">
        <v>257</v>
      </c>
      <c r="H177" s="282" t="s">
        <v>2605</v>
      </c>
      <c r="I177" s="282"/>
      <c r="J177" s="282" t="s">
        <v>5</v>
      </c>
      <c r="K177" s="282">
        <v>7.8</v>
      </c>
      <c r="L177" s="282" t="s">
        <v>382</v>
      </c>
      <c r="M177" s="282">
        <v>16</v>
      </c>
      <c r="N177" s="282">
        <v>64</v>
      </c>
      <c r="O177" s="282">
        <v>50</v>
      </c>
      <c r="P177" s="282" t="s">
        <v>0</v>
      </c>
      <c r="Q177" s="66" t="s">
        <v>0</v>
      </c>
      <c r="R177" s="282" t="s">
        <v>0</v>
      </c>
      <c r="S177" s="282" t="s">
        <v>0</v>
      </c>
      <c r="T177" s="63"/>
    </row>
    <row r="178" spans="1:20" s="17" customFormat="1" ht="15.75" customHeight="1">
      <c r="A178" s="282">
        <f>COUNTA($C$4:C178)</f>
        <v>175</v>
      </c>
      <c r="B178" s="282"/>
      <c r="C178" s="282" t="s">
        <v>373</v>
      </c>
      <c r="D178" s="282" t="s">
        <v>245</v>
      </c>
      <c r="E178" s="282" t="s">
        <v>2396</v>
      </c>
      <c r="F178" s="63" t="s">
        <v>124</v>
      </c>
      <c r="G178" s="63" t="s">
        <v>255</v>
      </c>
      <c r="H178" s="282" t="s">
        <v>2606</v>
      </c>
      <c r="I178" s="282"/>
      <c r="J178" s="282" t="s">
        <v>5</v>
      </c>
      <c r="K178" s="282">
        <v>7.8</v>
      </c>
      <c r="L178" s="282" t="s">
        <v>382</v>
      </c>
      <c r="M178" s="282">
        <v>16</v>
      </c>
      <c r="N178" s="282">
        <v>64</v>
      </c>
      <c r="O178" s="282">
        <v>50</v>
      </c>
      <c r="P178" s="282" t="s">
        <v>0</v>
      </c>
      <c r="Q178" s="66" t="s">
        <v>0</v>
      </c>
      <c r="R178" s="282" t="s">
        <v>0</v>
      </c>
      <c r="S178" s="282" t="s">
        <v>0</v>
      </c>
      <c r="T178" s="63"/>
    </row>
    <row r="179" spans="1:20" s="17" customFormat="1" ht="15.75" customHeight="1">
      <c r="A179" s="282">
        <f>COUNTA($C$4:C179)</f>
        <v>176</v>
      </c>
      <c r="B179" s="282"/>
      <c r="C179" s="282" t="s">
        <v>373</v>
      </c>
      <c r="D179" s="282" t="s">
        <v>245</v>
      </c>
      <c r="E179" s="282" t="s">
        <v>2397</v>
      </c>
      <c r="F179" s="63" t="s">
        <v>124</v>
      </c>
      <c r="G179" s="63" t="s">
        <v>256</v>
      </c>
      <c r="H179" s="282" t="s">
        <v>2607</v>
      </c>
      <c r="I179" s="282"/>
      <c r="J179" s="282" t="s">
        <v>5</v>
      </c>
      <c r="K179" s="282">
        <v>7.8</v>
      </c>
      <c r="L179" s="282" t="s">
        <v>382</v>
      </c>
      <c r="M179" s="282">
        <v>16</v>
      </c>
      <c r="N179" s="282">
        <v>64</v>
      </c>
      <c r="O179" s="282">
        <v>50</v>
      </c>
      <c r="P179" s="282" t="s">
        <v>0</v>
      </c>
      <c r="Q179" s="66" t="s">
        <v>0</v>
      </c>
      <c r="R179" s="282" t="s">
        <v>0</v>
      </c>
      <c r="S179" s="282" t="s">
        <v>0</v>
      </c>
      <c r="T179" s="63"/>
    </row>
    <row r="180" spans="1:20" s="17" customFormat="1" ht="15.75" customHeight="1">
      <c r="A180" s="282">
        <f>COUNTA($C$4:C180)</f>
        <v>177</v>
      </c>
      <c r="B180" s="282"/>
      <c r="C180" s="282" t="s">
        <v>373</v>
      </c>
      <c r="D180" s="282" t="s">
        <v>245</v>
      </c>
      <c r="E180" s="282" t="s">
        <v>2398</v>
      </c>
      <c r="F180" s="63" t="s">
        <v>119</v>
      </c>
      <c r="G180" s="63" t="s">
        <v>286</v>
      </c>
      <c r="H180" s="282" t="s">
        <v>2608</v>
      </c>
      <c r="I180" s="282"/>
      <c r="J180" s="282" t="s">
        <v>5</v>
      </c>
      <c r="K180" s="282">
        <v>7.8</v>
      </c>
      <c r="L180" s="282" t="s">
        <v>382</v>
      </c>
      <c r="M180" s="282">
        <v>16</v>
      </c>
      <c r="N180" s="282">
        <v>64</v>
      </c>
      <c r="O180" s="282">
        <v>50</v>
      </c>
      <c r="P180" s="282" t="s">
        <v>0</v>
      </c>
      <c r="Q180" s="66" t="s">
        <v>0</v>
      </c>
      <c r="R180" s="282" t="s">
        <v>0</v>
      </c>
      <c r="S180" s="282" t="s">
        <v>0</v>
      </c>
      <c r="T180" s="63"/>
    </row>
    <row r="181" spans="1:20" s="17" customFormat="1" ht="15.75" customHeight="1">
      <c r="A181" s="282">
        <f>COUNTA($C$4:C181)</f>
        <v>178</v>
      </c>
      <c r="B181" s="282"/>
      <c r="C181" s="282" t="s">
        <v>373</v>
      </c>
      <c r="D181" s="282" t="s">
        <v>245</v>
      </c>
      <c r="E181" s="282" t="s">
        <v>2399</v>
      </c>
      <c r="F181" s="63" t="s">
        <v>119</v>
      </c>
      <c r="G181" s="63" t="s">
        <v>257</v>
      </c>
      <c r="H181" s="282" t="s">
        <v>2609</v>
      </c>
      <c r="I181" s="282"/>
      <c r="J181" s="282" t="s">
        <v>5</v>
      </c>
      <c r="K181" s="282">
        <v>7.8</v>
      </c>
      <c r="L181" s="282" t="s">
        <v>382</v>
      </c>
      <c r="M181" s="282">
        <v>16</v>
      </c>
      <c r="N181" s="282">
        <v>64</v>
      </c>
      <c r="O181" s="282">
        <v>50</v>
      </c>
      <c r="P181" s="282" t="s">
        <v>0</v>
      </c>
      <c r="Q181" s="66" t="s">
        <v>0</v>
      </c>
      <c r="R181" s="282" t="s">
        <v>0</v>
      </c>
      <c r="S181" s="282" t="s">
        <v>0</v>
      </c>
      <c r="T181" s="63"/>
    </row>
    <row r="182" spans="1:20" s="17" customFormat="1" ht="15.75" customHeight="1">
      <c r="A182" s="282">
        <f>COUNTA($C$4:C182)</f>
        <v>179</v>
      </c>
      <c r="B182" s="282"/>
      <c r="C182" s="282" t="s">
        <v>373</v>
      </c>
      <c r="D182" s="282" t="s">
        <v>245</v>
      </c>
      <c r="E182" s="282" t="s">
        <v>2400</v>
      </c>
      <c r="F182" s="63" t="s">
        <v>119</v>
      </c>
      <c r="G182" s="63" t="s">
        <v>255</v>
      </c>
      <c r="H182" s="282" t="s">
        <v>2610</v>
      </c>
      <c r="I182" s="282"/>
      <c r="J182" s="282" t="s">
        <v>5</v>
      </c>
      <c r="K182" s="282">
        <v>7.8</v>
      </c>
      <c r="L182" s="282" t="s">
        <v>382</v>
      </c>
      <c r="M182" s="282">
        <v>16</v>
      </c>
      <c r="N182" s="282">
        <v>64</v>
      </c>
      <c r="O182" s="282">
        <v>50</v>
      </c>
      <c r="P182" s="282" t="s">
        <v>0</v>
      </c>
      <c r="Q182" s="66" t="s">
        <v>0</v>
      </c>
      <c r="R182" s="282" t="s">
        <v>0</v>
      </c>
      <c r="S182" s="282" t="s">
        <v>0</v>
      </c>
      <c r="T182" s="63"/>
    </row>
    <row r="183" spans="1:20" s="17" customFormat="1" ht="15.75" customHeight="1">
      <c r="A183" s="282">
        <f>COUNTA($C$4:C183)</f>
        <v>180</v>
      </c>
      <c r="B183" s="282"/>
      <c r="C183" s="282" t="s">
        <v>373</v>
      </c>
      <c r="D183" s="282" t="s">
        <v>245</v>
      </c>
      <c r="E183" s="282" t="s">
        <v>2401</v>
      </c>
      <c r="F183" s="63" t="s">
        <v>119</v>
      </c>
      <c r="G183" s="63" t="s">
        <v>256</v>
      </c>
      <c r="H183" s="282" t="s">
        <v>2611</v>
      </c>
      <c r="I183" s="282"/>
      <c r="J183" s="282" t="s">
        <v>5</v>
      </c>
      <c r="K183" s="282">
        <v>7.8</v>
      </c>
      <c r="L183" s="282" t="s">
        <v>382</v>
      </c>
      <c r="M183" s="282">
        <v>16</v>
      </c>
      <c r="N183" s="282">
        <v>64</v>
      </c>
      <c r="O183" s="282">
        <v>50</v>
      </c>
      <c r="P183" s="282" t="s">
        <v>0</v>
      </c>
      <c r="Q183" s="66" t="s">
        <v>0</v>
      </c>
      <c r="R183" s="282" t="s">
        <v>0</v>
      </c>
      <c r="S183" s="282" t="s">
        <v>0</v>
      </c>
      <c r="T183" s="63"/>
    </row>
    <row r="184" spans="1:20" s="17" customFormat="1" ht="15.75" customHeight="1">
      <c r="A184" s="282">
        <f>COUNTA($C$4:C184)</f>
        <v>181</v>
      </c>
      <c r="B184" s="282"/>
      <c r="C184" s="282" t="s">
        <v>373</v>
      </c>
      <c r="D184" s="282" t="s">
        <v>245</v>
      </c>
      <c r="E184" s="282" t="s">
        <v>2402</v>
      </c>
      <c r="F184" s="63" t="s">
        <v>125</v>
      </c>
      <c r="G184" s="63" t="s">
        <v>287</v>
      </c>
      <c r="H184" s="282" t="s">
        <v>2618</v>
      </c>
      <c r="I184" s="282"/>
      <c r="J184" s="282" t="s">
        <v>244</v>
      </c>
      <c r="K184" s="282">
        <v>7.8</v>
      </c>
      <c r="L184" s="65" t="s">
        <v>539</v>
      </c>
      <c r="M184" s="282">
        <v>4</v>
      </c>
      <c r="N184" s="282">
        <v>32</v>
      </c>
      <c r="O184" s="282" t="s">
        <v>540</v>
      </c>
      <c r="P184" s="282" t="s">
        <v>0</v>
      </c>
      <c r="Q184" s="66">
        <v>6000</v>
      </c>
      <c r="R184" s="282" t="s">
        <v>0</v>
      </c>
      <c r="S184" s="282" t="s">
        <v>0</v>
      </c>
      <c r="T184" s="63"/>
    </row>
    <row r="185" spans="1:20" s="17" customFormat="1" ht="15.75" customHeight="1">
      <c r="A185" s="282">
        <f>COUNTA($C$4:C185)</f>
        <v>182</v>
      </c>
      <c r="B185" s="282"/>
      <c r="C185" s="282" t="s">
        <v>373</v>
      </c>
      <c r="D185" s="282" t="s">
        <v>245</v>
      </c>
      <c r="E185" s="282" t="s">
        <v>2403</v>
      </c>
      <c r="F185" s="63" t="s">
        <v>125</v>
      </c>
      <c r="G185" s="63" t="s">
        <v>309</v>
      </c>
      <c r="H185" s="282" t="s">
        <v>2619</v>
      </c>
      <c r="I185" s="282"/>
      <c r="J185" s="282" t="s">
        <v>244</v>
      </c>
      <c r="K185" s="282">
        <v>7.8</v>
      </c>
      <c r="L185" s="65" t="s">
        <v>539</v>
      </c>
      <c r="M185" s="282">
        <v>4</v>
      </c>
      <c r="N185" s="282">
        <v>32</v>
      </c>
      <c r="O185" s="282" t="s">
        <v>540</v>
      </c>
      <c r="P185" s="282" t="s">
        <v>0</v>
      </c>
      <c r="Q185" s="66">
        <v>6000</v>
      </c>
      <c r="R185" s="282" t="s">
        <v>0</v>
      </c>
      <c r="S185" s="282" t="s">
        <v>0</v>
      </c>
      <c r="T185" s="63"/>
    </row>
    <row r="186" spans="1:20" s="20" customFormat="1" ht="17.25" customHeight="1">
      <c r="A186" s="282">
        <f>COUNTA($C$4:C186)</f>
        <v>183</v>
      </c>
      <c r="B186" s="282" t="s">
        <v>742</v>
      </c>
      <c r="C186" s="282" t="s">
        <v>373</v>
      </c>
      <c r="D186" s="282" t="s">
        <v>37</v>
      </c>
      <c r="E186" s="213" t="s">
        <v>2952</v>
      </c>
      <c r="F186" s="63" t="s">
        <v>2937</v>
      </c>
      <c r="G186" s="63" t="s">
        <v>290</v>
      </c>
      <c r="H186" s="282" t="s">
        <v>2938</v>
      </c>
      <c r="I186" s="282"/>
      <c r="J186" s="282" t="s">
        <v>5</v>
      </c>
      <c r="K186" s="282">
        <v>7.8</v>
      </c>
      <c r="L186" s="282" t="s">
        <v>382</v>
      </c>
      <c r="M186" s="282">
        <v>8</v>
      </c>
      <c r="N186" s="282">
        <v>32</v>
      </c>
      <c r="O186" s="282">
        <v>50</v>
      </c>
      <c r="P186" s="282" t="s">
        <v>0</v>
      </c>
      <c r="Q186" s="66" t="s">
        <v>0</v>
      </c>
      <c r="R186" s="282" t="s">
        <v>0</v>
      </c>
      <c r="S186" s="282" t="s">
        <v>118</v>
      </c>
      <c r="T186" s="64"/>
    </row>
    <row r="187" spans="1:20" s="20" customFormat="1" ht="17.25" customHeight="1">
      <c r="A187" s="282">
        <f>COUNTA($C$4:C187)</f>
        <v>184</v>
      </c>
      <c r="B187" s="282" t="s">
        <v>742</v>
      </c>
      <c r="C187" s="282" t="s">
        <v>373</v>
      </c>
      <c r="D187" s="282" t="s">
        <v>37</v>
      </c>
      <c r="E187" s="282" t="s">
        <v>2953</v>
      </c>
      <c r="F187" s="63" t="s">
        <v>2937</v>
      </c>
      <c r="G187" s="63" t="s">
        <v>291</v>
      </c>
      <c r="H187" s="282" t="s">
        <v>2939</v>
      </c>
      <c r="I187" s="282"/>
      <c r="J187" s="282" t="s">
        <v>5</v>
      </c>
      <c r="K187" s="282">
        <v>7.8</v>
      </c>
      <c r="L187" s="282" t="s">
        <v>382</v>
      </c>
      <c r="M187" s="282">
        <v>8</v>
      </c>
      <c r="N187" s="282">
        <v>32</v>
      </c>
      <c r="O187" s="282">
        <v>50</v>
      </c>
      <c r="P187" s="282" t="s">
        <v>0</v>
      </c>
      <c r="Q187" s="66" t="s">
        <v>0</v>
      </c>
      <c r="R187" s="282" t="s">
        <v>0</v>
      </c>
      <c r="S187" s="282" t="s">
        <v>118</v>
      </c>
      <c r="T187" s="64"/>
    </row>
    <row r="188" spans="1:20" s="20" customFormat="1" ht="17.25" customHeight="1">
      <c r="A188" s="282">
        <f>COUNTA($C$4:C188)</f>
        <v>185</v>
      </c>
      <c r="B188" s="282" t="s">
        <v>742</v>
      </c>
      <c r="C188" s="282" t="s">
        <v>373</v>
      </c>
      <c r="D188" s="282" t="s">
        <v>37</v>
      </c>
      <c r="E188" s="213" t="s">
        <v>2940</v>
      </c>
      <c r="F188" s="63" t="s">
        <v>2936</v>
      </c>
      <c r="G188" s="63" t="s">
        <v>290</v>
      </c>
      <c r="H188" s="282" t="s">
        <v>2404</v>
      </c>
      <c r="I188" s="282"/>
      <c r="J188" s="282" t="s">
        <v>5</v>
      </c>
      <c r="K188" s="282">
        <v>7.8</v>
      </c>
      <c r="L188" s="282" t="s">
        <v>382</v>
      </c>
      <c r="M188" s="282">
        <v>8</v>
      </c>
      <c r="N188" s="282">
        <v>32</v>
      </c>
      <c r="O188" s="282">
        <v>50</v>
      </c>
      <c r="P188" s="282" t="s">
        <v>0</v>
      </c>
      <c r="Q188" s="66" t="s">
        <v>0</v>
      </c>
      <c r="R188" s="282" t="s">
        <v>0</v>
      </c>
      <c r="S188" s="282" t="s">
        <v>118</v>
      </c>
      <c r="T188" s="64"/>
    </row>
    <row r="189" spans="1:20" s="20" customFormat="1" ht="17.25" customHeight="1">
      <c r="A189" s="282">
        <f>COUNTA($C$4:C189)</f>
        <v>186</v>
      </c>
      <c r="B189" s="282" t="s">
        <v>742</v>
      </c>
      <c r="C189" s="282" t="s">
        <v>373</v>
      </c>
      <c r="D189" s="282" t="s">
        <v>37</v>
      </c>
      <c r="E189" s="282" t="s">
        <v>2941</v>
      </c>
      <c r="F189" s="63" t="s">
        <v>119</v>
      </c>
      <c r="G189" s="63" t="s">
        <v>291</v>
      </c>
      <c r="H189" s="282" t="s">
        <v>2405</v>
      </c>
      <c r="I189" s="282"/>
      <c r="J189" s="282" t="s">
        <v>5</v>
      </c>
      <c r="K189" s="282">
        <v>7.8</v>
      </c>
      <c r="L189" s="282" t="s">
        <v>382</v>
      </c>
      <c r="M189" s="282">
        <v>8</v>
      </c>
      <c r="N189" s="282">
        <v>32</v>
      </c>
      <c r="O189" s="282">
        <v>50</v>
      </c>
      <c r="P189" s="282" t="s">
        <v>0</v>
      </c>
      <c r="Q189" s="66" t="s">
        <v>0</v>
      </c>
      <c r="R189" s="282" t="s">
        <v>0</v>
      </c>
      <c r="S189" s="282" t="s">
        <v>118</v>
      </c>
      <c r="T189" s="64"/>
    </row>
    <row r="190" spans="1:20" s="20" customFormat="1" ht="17.25" customHeight="1">
      <c r="A190" s="282">
        <f>COUNTA($C$4:C190)</f>
        <v>187</v>
      </c>
      <c r="B190" s="282" t="s">
        <v>742</v>
      </c>
      <c r="C190" s="282" t="s">
        <v>373</v>
      </c>
      <c r="D190" s="282" t="s">
        <v>37</v>
      </c>
      <c r="E190" s="282" t="s">
        <v>2942</v>
      </c>
      <c r="F190" s="63" t="s">
        <v>119</v>
      </c>
      <c r="G190" s="64" t="s">
        <v>292</v>
      </c>
      <c r="H190" s="282" t="s">
        <v>2406</v>
      </c>
      <c r="I190" s="282"/>
      <c r="J190" s="282" t="s">
        <v>5</v>
      </c>
      <c r="K190" s="282">
        <v>7.8</v>
      </c>
      <c r="L190" s="282" t="s">
        <v>382</v>
      </c>
      <c r="M190" s="282">
        <v>8</v>
      </c>
      <c r="N190" s="282">
        <v>32</v>
      </c>
      <c r="O190" s="282">
        <v>50</v>
      </c>
      <c r="P190" s="282" t="s">
        <v>0</v>
      </c>
      <c r="Q190" s="66" t="s">
        <v>0</v>
      </c>
      <c r="R190" s="282" t="s">
        <v>0</v>
      </c>
      <c r="S190" s="282" t="s">
        <v>118</v>
      </c>
      <c r="T190" s="64"/>
    </row>
    <row r="191" spans="1:20" s="20" customFormat="1" ht="17.25" customHeight="1">
      <c r="A191" s="282">
        <f>COUNTA($C$4:C191)</f>
        <v>188</v>
      </c>
      <c r="B191" s="282" t="s">
        <v>742</v>
      </c>
      <c r="C191" s="282" t="s">
        <v>373</v>
      </c>
      <c r="D191" s="282" t="s">
        <v>37</v>
      </c>
      <c r="E191" s="282" t="s">
        <v>2943</v>
      </c>
      <c r="F191" s="63" t="s">
        <v>119</v>
      </c>
      <c r="G191" s="64" t="s">
        <v>293</v>
      </c>
      <c r="H191" s="282" t="s">
        <v>2407</v>
      </c>
      <c r="I191" s="282"/>
      <c r="J191" s="282" t="s">
        <v>5</v>
      </c>
      <c r="K191" s="282">
        <v>7.8</v>
      </c>
      <c r="L191" s="282" t="s">
        <v>382</v>
      </c>
      <c r="M191" s="282">
        <v>8</v>
      </c>
      <c r="N191" s="282">
        <v>32</v>
      </c>
      <c r="O191" s="282">
        <v>50</v>
      </c>
      <c r="P191" s="282" t="s">
        <v>0</v>
      </c>
      <c r="Q191" s="66" t="s">
        <v>0</v>
      </c>
      <c r="R191" s="282" t="s">
        <v>118</v>
      </c>
      <c r="S191" s="282" t="s">
        <v>118</v>
      </c>
      <c r="T191" s="64"/>
    </row>
    <row r="192" spans="1:20" s="20" customFormat="1" ht="17.25" customHeight="1">
      <c r="A192" s="282">
        <f>COUNTA($C$4:C192)</f>
        <v>189</v>
      </c>
      <c r="B192" s="282" t="s">
        <v>742</v>
      </c>
      <c r="C192" s="282" t="s">
        <v>373</v>
      </c>
      <c r="D192" s="282" t="s">
        <v>37</v>
      </c>
      <c r="E192" s="282" t="s">
        <v>2944</v>
      </c>
      <c r="F192" s="63" t="s">
        <v>119</v>
      </c>
      <c r="G192" s="64" t="s">
        <v>294</v>
      </c>
      <c r="H192" s="282" t="s">
        <v>2408</v>
      </c>
      <c r="I192" s="282"/>
      <c r="J192" s="282" t="s">
        <v>5</v>
      </c>
      <c r="K192" s="282">
        <v>7.8</v>
      </c>
      <c r="L192" s="282" t="s">
        <v>382</v>
      </c>
      <c r="M192" s="282">
        <v>8</v>
      </c>
      <c r="N192" s="282">
        <v>32</v>
      </c>
      <c r="O192" s="282">
        <v>50</v>
      </c>
      <c r="P192" s="282" t="s">
        <v>0</v>
      </c>
      <c r="Q192" s="66" t="s">
        <v>0</v>
      </c>
      <c r="R192" s="282" t="s">
        <v>118</v>
      </c>
      <c r="S192" s="282" t="s">
        <v>118</v>
      </c>
      <c r="T192" s="64"/>
    </row>
    <row r="193" spans="1:20" s="20" customFormat="1" ht="17.25" customHeight="1">
      <c r="A193" s="282">
        <f>COUNTA($C$4:C193)</f>
        <v>190</v>
      </c>
      <c r="B193" s="282" t="s">
        <v>742</v>
      </c>
      <c r="C193" s="282" t="s">
        <v>373</v>
      </c>
      <c r="D193" s="282" t="s">
        <v>37</v>
      </c>
      <c r="E193" s="282" t="s">
        <v>2945</v>
      </c>
      <c r="F193" s="63" t="s">
        <v>119</v>
      </c>
      <c r="G193" s="64" t="s">
        <v>295</v>
      </c>
      <c r="H193" s="282" t="s">
        <v>2409</v>
      </c>
      <c r="I193" s="282"/>
      <c r="J193" s="282" t="s">
        <v>5</v>
      </c>
      <c r="K193" s="282">
        <v>7.8</v>
      </c>
      <c r="L193" s="282" t="s">
        <v>382</v>
      </c>
      <c r="M193" s="282">
        <v>8</v>
      </c>
      <c r="N193" s="282">
        <v>32</v>
      </c>
      <c r="O193" s="282">
        <v>50</v>
      </c>
      <c r="P193" s="282" t="s">
        <v>0</v>
      </c>
      <c r="Q193" s="66" t="s">
        <v>0</v>
      </c>
      <c r="R193" s="282" t="s">
        <v>118</v>
      </c>
      <c r="S193" s="282" t="s">
        <v>118</v>
      </c>
      <c r="T193" s="64"/>
    </row>
    <row r="194" spans="1:20" s="20" customFormat="1" ht="17.25" customHeight="1">
      <c r="A194" s="282">
        <f>COUNTA($C$4:C194)</f>
        <v>191</v>
      </c>
      <c r="B194" s="282" t="s">
        <v>742</v>
      </c>
      <c r="C194" s="282" t="s">
        <v>373</v>
      </c>
      <c r="D194" s="282" t="s">
        <v>37</v>
      </c>
      <c r="E194" s="282" t="s">
        <v>2946</v>
      </c>
      <c r="F194" s="63" t="s">
        <v>119</v>
      </c>
      <c r="G194" s="64" t="s">
        <v>296</v>
      </c>
      <c r="H194" s="282" t="s">
        <v>2410</v>
      </c>
      <c r="I194" s="282"/>
      <c r="J194" s="282" t="s">
        <v>5</v>
      </c>
      <c r="K194" s="282">
        <v>7.8</v>
      </c>
      <c r="L194" s="282" t="s">
        <v>382</v>
      </c>
      <c r="M194" s="282">
        <v>8</v>
      </c>
      <c r="N194" s="282">
        <v>32</v>
      </c>
      <c r="O194" s="282">
        <v>50</v>
      </c>
      <c r="P194" s="282" t="s">
        <v>0</v>
      </c>
      <c r="Q194" s="66" t="s">
        <v>0</v>
      </c>
      <c r="R194" s="282" t="s">
        <v>0</v>
      </c>
      <c r="S194" s="282" t="s">
        <v>118</v>
      </c>
      <c r="T194" s="64"/>
    </row>
    <row r="195" spans="1:20" s="20" customFormat="1" ht="17.25" customHeight="1">
      <c r="A195" s="282">
        <f>COUNTA($C$4:C195)</f>
        <v>192</v>
      </c>
      <c r="B195" s="282" t="s">
        <v>742</v>
      </c>
      <c r="C195" s="282" t="s">
        <v>373</v>
      </c>
      <c r="D195" s="282" t="s">
        <v>37</v>
      </c>
      <c r="E195" s="282" t="s">
        <v>2947</v>
      </c>
      <c r="F195" s="63" t="s">
        <v>119</v>
      </c>
      <c r="G195" s="64" t="s">
        <v>297</v>
      </c>
      <c r="H195" s="282" t="s">
        <v>2411</v>
      </c>
      <c r="I195" s="282"/>
      <c r="J195" s="282" t="s">
        <v>5</v>
      </c>
      <c r="K195" s="282">
        <v>7.8</v>
      </c>
      <c r="L195" s="282" t="s">
        <v>382</v>
      </c>
      <c r="M195" s="282">
        <v>8</v>
      </c>
      <c r="N195" s="282">
        <v>32</v>
      </c>
      <c r="O195" s="282">
        <v>50</v>
      </c>
      <c r="P195" s="282" t="s">
        <v>0</v>
      </c>
      <c r="Q195" s="66" t="s">
        <v>0</v>
      </c>
      <c r="R195" s="282" t="s">
        <v>118</v>
      </c>
      <c r="S195" s="282" t="s">
        <v>118</v>
      </c>
      <c r="T195" s="64"/>
    </row>
    <row r="196" spans="1:20" s="20" customFormat="1" ht="17.25" customHeight="1">
      <c r="A196" s="282">
        <f>COUNTA($C$4:C196)</f>
        <v>193</v>
      </c>
      <c r="B196" s="282" t="s">
        <v>742</v>
      </c>
      <c r="C196" s="282" t="s">
        <v>373</v>
      </c>
      <c r="D196" s="282" t="s">
        <v>37</v>
      </c>
      <c r="E196" s="282" t="s">
        <v>2948</v>
      </c>
      <c r="F196" s="63" t="s">
        <v>119</v>
      </c>
      <c r="G196" s="64" t="s">
        <v>298</v>
      </c>
      <c r="H196" s="282" t="s">
        <v>2412</v>
      </c>
      <c r="I196" s="282"/>
      <c r="J196" s="282" t="s">
        <v>5</v>
      </c>
      <c r="K196" s="282">
        <v>7.8</v>
      </c>
      <c r="L196" s="282" t="s">
        <v>382</v>
      </c>
      <c r="M196" s="282">
        <v>8</v>
      </c>
      <c r="N196" s="282">
        <v>32</v>
      </c>
      <c r="O196" s="282">
        <v>50</v>
      </c>
      <c r="P196" s="282" t="s">
        <v>0</v>
      </c>
      <c r="Q196" s="66" t="s">
        <v>0</v>
      </c>
      <c r="R196" s="282" t="s">
        <v>118</v>
      </c>
      <c r="S196" s="282" t="s">
        <v>118</v>
      </c>
      <c r="T196" s="64"/>
    </row>
    <row r="197" spans="1:20" s="20" customFormat="1" ht="17.25" customHeight="1">
      <c r="A197" s="282">
        <f>COUNTA($C$4:C197)</f>
        <v>194</v>
      </c>
      <c r="B197" s="282" t="s">
        <v>742</v>
      </c>
      <c r="C197" s="282" t="s">
        <v>373</v>
      </c>
      <c r="D197" s="282" t="s">
        <v>37</v>
      </c>
      <c r="E197" s="282" t="s">
        <v>2949</v>
      </c>
      <c r="F197" s="63" t="s">
        <v>119</v>
      </c>
      <c r="G197" s="64" t="s">
        <v>299</v>
      </c>
      <c r="H197" s="282" t="s">
        <v>2413</v>
      </c>
      <c r="I197" s="282"/>
      <c r="J197" s="282" t="s">
        <v>5</v>
      </c>
      <c r="K197" s="282">
        <v>7.8</v>
      </c>
      <c r="L197" s="282" t="s">
        <v>382</v>
      </c>
      <c r="M197" s="282">
        <v>8</v>
      </c>
      <c r="N197" s="282">
        <v>32</v>
      </c>
      <c r="O197" s="282">
        <v>50</v>
      </c>
      <c r="P197" s="282" t="s">
        <v>0</v>
      </c>
      <c r="Q197" s="66" t="s">
        <v>0</v>
      </c>
      <c r="R197" s="282" t="s">
        <v>0</v>
      </c>
      <c r="S197" s="282" t="s">
        <v>118</v>
      </c>
      <c r="T197" s="64"/>
    </row>
    <row r="198" spans="1:20" s="20" customFormat="1" ht="17.25" customHeight="1">
      <c r="A198" s="282">
        <f>COUNTA($C$4:C198)</f>
        <v>195</v>
      </c>
      <c r="B198" s="282" t="s">
        <v>742</v>
      </c>
      <c r="C198" s="282" t="s">
        <v>373</v>
      </c>
      <c r="D198" s="282" t="s">
        <v>37</v>
      </c>
      <c r="E198" s="282" t="s">
        <v>2950</v>
      </c>
      <c r="F198" s="63" t="s">
        <v>119</v>
      </c>
      <c r="G198" s="64" t="s">
        <v>300</v>
      </c>
      <c r="H198" s="282" t="s">
        <v>2414</v>
      </c>
      <c r="I198" s="282"/>
      <c r="J198" s="282" t="s">
        <v>5</v>
      </c>
      <c r="K198" s="282">
        <v>7.8</v>
      </c>
      <c r="L198" s="282" t="s">
        <v>382</v>
      </c>
      <c r="M198" s="282">
        <v>8</v>
      </c>
      <c r="N198" s="282">
        <v>32</v>
      </c>
      <c r="O198" s="282">
        <v>50</v>
      </c>
      <c r="P198" s="282" t="s">
        <v>0</v>
      </c>
      <c r="Q198" s="66" t="s">
        <v>0</v>
      </c>
      <c r="R198" s="282" t="s">
        <v>0</v>
      </c>
      <c r="S198" s="282" t="s">
        <v>118</v>
      </c>
      <c r="T198" s="64"/>
    </row>
    <row r="199" spans="1:20" s="20" customFormat="1" ht="17.25" customHeight="1">
      <c r="A199" s="282">
        <f>COUNTA($C$4:C199)</f>
        <v>196</v>
      </c>
      <c r="B199" s="282" t="s">
        <v>742</v>
      </c>
      <c r="C199" s="282" t="s">
        <v>373</v>
      </c>
      <c r="D199" s="282" t="s">
        <v>37</v>
      </c>
      <c r="E199" s="282" t="s">
        <v>2951</v>
      </c>
      <c r="F199" s="63" t="s">
        <v>119</v>
      </c>
      <c r="G199" s="64" t="s">
        <v>301</v>
      </c>
      <c r="H199" s="282" t="s">
        <v>2415</v>
      </c>
      <c r="I199" s="282"/>
      <c r="J199" s="282" t="s">
        <v>5</v>
      </c>
      <c r="K199" s="282">
        <v>7.8</v>
      </c>
      <c r="L199" s="282" t="s">
        <v>382</v>
      </c>
      <c r="M199" s="282">
        <v>8</v>
      </c>
      <c r="N199" s="282">
        <v>32</v>
      </c>
      <c r="O199" s="282">
        <v>50</v>
      </c>
      <c r="P199" s="282" t="s">
        <v>0</v>
      </c>
      <c r="Q199" s="66" t="s">
        <v>0</v>
      </c>
      <c r="R199" s="282" t="s">
        <v>0</v>
      </c>
      <c r="S199" s="282" t="s">
        <v>118</v>
      </c>
      <c r="T199" s="64"/>
    </row>
    <row r="200" spans="1:20" s="20" customFormat="1" ht="17.25" customHeight="1">
      <c r="A200" s="282">
        <f>COUNTA($C$4:C200)</f>
        <v>197</v>
      </c>
      <c r="B200" s="282" t="s">
        <v>742</v>
      </c>
      <c r="C200" s="282" t="s">
        <v>373</v>
      </c>
      <c r="D200" s="283" t="s">
        <v>15</v>
      </c>
      <c r="E200" s="282" t="s">
        <v>2760</v>
      </c>
      <c r="F200" s="63" t="s">
        <v>124</v>
      </c>
      <c r="G200" s="63" t="s">
        <v>629</v>
      </c>
      <c r="H200" s="282" t="s">
        <v>2416</v>
      </c>
      <c r="I200" s="282"/>
      <c r="J200" s="282" t="s">
        <v>5</v>
      </c>
      <c r="K200" s="282">
        <v>7.8</v>
      </c>
      <c r="L200" s="282" t="s">
        <v>382</v>
      </c>
      <c r="M200" s="282">
        <v>4</v>
      </c>
      <c r="N200" s="282">
        <v>16</v>
      </c>
      <c r="O200" s="282">
        <v>50</v>
      </c>
      <c r="P200" s="282" t="s">
        <v>0</v>
      </c>
      <c r="Q200" s="66" t="s">
        <v>0</v>
      </c>
      <c r="R200" s="282" t="s">
        <v>0</v>
      </c>
      <c r="S200" s="282" t="s">
        <v>118</v>
      </c>
      <c r="T200" s="64"/>
    </row>
    <row r="201" spans="1:20" s="20" customFormat="1" ht="17.25" customHeight="1">
      <c r="A201" s="282">
        <f>COUNTA($C$4:C201)</f>
        <v>198</v>
      </c>
      <c r="B201" s="282" t="s">
        <v>742</v>
      </c>
      <c r="C201" s="282" t="s">
        <v>373</v>
      </c>
      <c r="D201" s="283" t="s">
        <v>15</v>
      </c>
      <c r="E201" s="282" t="s">
        <v>2804</v>
      </c>
      <c r="F201" s="63" t="s">
        <v>124</v>
      </c>
      <c r="G201" s="63" t="s">
        <v>628</v>
      </c>
      <c r="H201" s="282" t="s">
        <v>2417</v>
      </c>
      <c r="I201" s="282"/>
      <c r="J201" s="282" t="s">
        <v>5</v>
      </c>
      <c r="K201" s="282">
        <v>7.8</v>
      </c>
      <c r="L201" s="282" t="s">
        <v>382</v>
      </c>
      <c r="M201" s="282">
        <v>4</v>
      </c>
      <c r="N201" s="282">
        <v>16</v>
      </c>
      <c r="O201" s="282">
        <v>50</v>
      </c>
      <c r="P201" s="282" t="s">
        <v>0</v>
      </c>
      <c r="Q201" s="66" t="s">
        <v>0</v>
      </c>
      <c r="R201" s="282" t="s">
        <v>0</v>
      </c>
      <c r="S201" s="282" t="s">
        <v>118</v>
      </c>
      <c r="T201" s="64"/>
    </row>
    <row r="202" spans="1:20" s="20" customFormat="1" ht="17.25" customHeight="1">
      <c r="A202" s="282">
        <f>COUNTA($C$4:C202)</f>
        <v>199</v>
      </c>
      <c r="B202" s="282" t="s">
        <v>742</v>
      </c>
      <c r="C202" s="282" t="s">
        <v>373</v>
      </c>
      <c r="D202" s="283" t="s">
        <v>15</v>
      </c>
      <c r="E202" s="282" t="s">
        <v>2761</v>
      </c>
      <c r="F202" s="63" t="s">
        <v>124</v>
      </c>
      <c r="G202" s="63" t="s">
        <v>307</v>
      </c>
      <c r="H202" s="282" t="s">
        <v>2418</v>
      </c>
      <c r="I202" s="282"/>
      <c r="J202" s="282" t="s">
        <v>5</v>
      </c>
      <c r="K202" s="282">
        <v>7.8</v>
      </c>
      <c r="L202" s="282" t="s">
        <v>382</v>
      </c>
      <c r="M202" s="282">
        <v>4</v>
      </c>
      <c r="N202" s="282">
        <v>16</v>
      </c>
      <c r="O202" s="282">
        <v>50</v>
      </c>
      <c r="P202" s="282" t="s">
        <v>0</v>
      </c>
      <c r="Q202" s="66" t="s">
        <v>0</v>
      </c>
      <c r="R202" s="282" t="s">
        <v>0</v>
      </c>
      <c r="S202" s="282" t="s">
        <v>118</v>
      </c>
      <c r="T202" s="64"/>
    </row>
    <row r="203" spans="1:20" s="20" customFormat="1" ht="17.25" customHeight="1">
      <c r="A203" s="282">
        <f>COUNTA($C$4:C203)</f>
        <v>200</v>
      </c>
      <c r="B203" s="282" t="s">
        <v>742</v>
      </c>
      <c r="C203" s="282" t="s">
        <v>373</v>
      </c>
      <c r="D203" s="283" t="s">
        <v>15</v>
      </c>
      <c r="E203" s="282" t="s">
        <v>2805</v>
      </c>
      <c r="F203" s="63" t="s">
        <v>124</v>
      </c>
      <c r="G203" s="63" t="s">
        <v>308</v>
      </c>
      <c r="H203" s="282" t="s">
        <v>2419</v>
      </c>
      <c r="I203" s="282"/>
      <c r="J203" s="282" t="s">
        <v>5</v>
      </c>
      <c r="K203" s="282">
        <v>7.8</v>
      </c>
      <c r="L203" s="282" t="s">
        <v>382</v>
      </c>
      <c r="M203" s="282">
        <v>4</v>
      </c>
      <c r="N203" s="282">
        <v>16</v>
      </c>
      <c r="O203" s="282">
        <v>50</v>
      </c>
      <c r="P203" s="282" t="s">
        <v>0</v>
      </c>
      <c r="Q203" s="66" t="s">
        <v>0</v>
      </c>
      <c r="R203" s="282" t="s">
        <v>0</v>
      </c>
      <c r="S203" s="282" t="s">
        <v>118</v>
      </c>
      <c r="T203" s="64"/>
    </row>
    <row r="204" spans="1:20" s="20" customFormat="1" ht="17.25" customHeight="1">
      <c r="A204" s="282">
        <f>COUNTA($C$4:C204)</f>
        <v>201</v>
      </c>
      <c r="B204" s="282" t="s">
        <v>742</v>
      </c>
      <c r="C204" s="282" t="s">
        <v>373</v>
      </c>
      <c r="D204" s="283" t="s">
        <v>15</v>
      </c>
      <c r="E204" s="282" t="s">
        <v>2762</v>
      </c>
      <c r="F204" s="63" t="s">
        <v>124</v>
      </c>
      <c r="G204" s="64" t="s">
        <v>626</v>
      </c>
      <c r="H204" s="282" t="s">
        <v>2420</v>
      </c>
      <c r="I204" s="282"/>
      <c r="J204" s="282" t="s">
        <v>5</v>
      </c>
      <c r="K204" s="282">
        <v>7.8</v>
      </c>
      <c r="L204" s="282" t="s">
        <v>382</v>
      </c>
      <c r="M204" s="282">
        <v>4</v>
      </c>
      <c r="N204" s="282">
        <v>16</v>
      </c>
      <c r="O204" s="282">
        <v>50</v>
      </c>
      <c r="P204" s="282" t="s">
        <v>0</v>
      </c>
      <c r="Q204" s="66" t="s">
        <v>0</v>
      </c>
      <c r="R204" s="282" t="s">
        <v>0</v>
      </c>
      <c r="S204" s="282" t="s">
        <v>118</v>
      </c>
      <c r="T204" s="64"/>
    </row>
    <row r="205" spans="1:20" s="20" customFormat="1" ht="17.25" customHeight="1">
      <c r="A205" s="282">
        <f>COUNTA($C$4:C205)</f>
        <v>202</v>
      </c>
      <c r="B205" s="282" t="s">
        <v>742</v>
      </c>
      <c r="C205" s="282" t="s">
        <v>373</v>
      </c>
      <c r="D205" s="283" t="s">
        <v>15</v>
      </c>
      <c r="E205" s="282" t="s">
        <v>2806</v>
      </c>
      <c r="F205" s="63" t="s">
        <v>124</v>
      </c>
      <c r="G205" s="64" t="s">
        <v>627</v>
      </c>
      <c r="H205" s="282" t="s">
        <v>2421</v>
      </c>
      <c r="I205" s="282"/>
      <c r="J205" s="282" t="s">
        <v>5</v>
      </c>
      <c r="K205" s="282">
        <v>7.8</v>
      </c>
      <c r="L205" s="282" t="s">
        <v>382</v>
      </c>
      <c r="M205" s="282">
        <v>4</v>
      </c>
      <c r="N205" s="282">
        <v>16</v>
      </c>
      <c r="O205" s="282">
        <v>50</v>
      </c>
      <c r="P205" s="282" t="s">
        <v>0</v>
      </c>
      <c r="Q205" s="66" t="s">
        <v>0</v>
      </c>
      <c r="R205" s="282" t="s">
        <v>0</v>
      </c>
      <c r="S205" s="282" t="s">
        <v>118</v>
      </c>
      <c r="T205" s="64"/>
    </row>
    <row r="206" spans="1:20" s="20" customFormat="1" ht="17.25" customHeight="1">
      <c r="A206" s="282">
        <f>COUNTA($C$4:C206)</f>
        <v>203</v>
      </c>
      <c r="B206" s="282" t="s">
        <v>742</v>
      </c>
      <c r="C206" s="282" t="s">
        <v>373</v>
      </c>
      <c r="D206" s="283" t="s">
        <v>15</v>
      </c>
      <c r="E206" s="282" t="s">
        <v>2763</v>
      </c>
      <c r="F206" s="63" t="s">
        <v>124</v>
      </c>
      <c r="G206" s="64" t="s">
        <v>310</v>
      </c>
      <c r="H206" s="282" t="s">
        <v>2422</v>
      </c>
      <c r="I206" s="282"/>
      <c r="J206" s="282" t="s">
        <v>5</v>
      </c>
      <c r="K206" s="282">
        <v>7.8</v>
      </c>
      <c r="L206" s="282" t="s">
        <v>382</v>
      </c>
      <c r="M206" s="282">
        <v>4</v>
      </c>
      <c r="N206" s="282">
        <v>16</v>
      </c>
      <c r="O206" s="282">
        <v>50</v>
      </c>
      <c r="P206" s="282" t="s">
        <v>0</v>
      </c>
      <c r="Q206" s="66" t="s">
        <v>0</v>
      </c>
      <c r="R206" s="282" t="s">
        <v>0</v>
      </c>
      <c r="S206" s="282" t="s">
        <v>118</v>
      </c>
      <c r="T206" s="64"/>
    </row>
    <row r="207" spans="1:20" s="20" customFormat="1" ht="17.25" customHeight="1">
      <c r="A207" s="282">
        <f>COUNTA($C$4:C207)</f>
        <v>204</v>
      </c>
      <c r="B207" s="282" t="s">
        <v>742</v>
      </c>
      <c r="C207" s="282" t="s">
        <v>373</v>
      </c>
      <c r="D207" s="283" t="s">
        <v>15</v>
      </c>
      <c r="E207" s="282" t="s">
        <v>2807</v>
      </c>
      <c r="F207" s="63" t="s">
        <v>124</v>
      </c>
      <c r="G207" s="64" t="s">
        <v>311</v>
      </c>
      <c r="H207" s="282" t="s">
        <v>2423</v>
      </c>
      <c r="I207" s="282"/>
      <c r="J207" s="282" t="s">
        <v>5</v>
      </c>
      <c r="K207" s="282">
        <v>7.8</v>
      </c>
      <c r="L207" s="282" t="s">
        <v>382</v>
      </c>
      <c r="M207" s="282">
        <v>4</v>
      </c>
      <c r="N207" s="282">
        <v>16</v>
      </c>
      <c r="O207" s="282">
        <v>50</v>
      </c>
      <c r="P207" s="282" t="s">
        <v>0</v>
      </c>
      <c r="Q207" s="66" t="s">
        <v>0</v>
      </c>
      <c r="R207" s="282" t="s">
        <v>0</v>
      </c>
      <c r="S207" s="282" t="s">
        <v>118</v>
      </c>
      <c r="T207" s="64"/>
    </row>
    <row r="208" spans="1:20" s="20" customFormat="1" ht="17.25" customHeight="1">
      <c r="A208" s="282">
        <f>COUNTA($C$4:C208)</f>
        <v>205</v>
      </c>
      <c r="B208" s="282" t="s">
        <v>742</v>
      </c>
      <c r="C208" s="282" t="s">
        <v>373</v>
      </c>
      <c r="D208" s="283" t="s">
        <v>15</v>
      </c>
      <c r="E208" s="282" t="s">
        <v>2764</v>
      </c>
      <c r="F208" s="63" t="s">
        <v>124</v>
      </c>
      <c r="G208" s="64" t="s">
        <v>312</v>
      </c>
      <c r="H208" s="282" t="s">
        <v>2424</v>
      </c>
      <c r="I208" s="282"/>
      <c r="J208" s="282" t="s">
        <v>5</v>
      </c>
      <c r="K208" s="282">
        <v>7.8</v>
      </c>
      <c r="L208" s="282" t="s">
        <v>382</v>
      </c>
      <c r="M208" s="282">
        <v>4</v>
      </c>
      <c r="N208" s="282">
        <v>16</v>
      </c>
      <c r="O208" s="282">
        <v>50</v>
      </c>
      <c r="P208" s="282" t="s">
        <v>0</v>
      </c>
      <c r="Q208" s="66" t="s">
        <v>0</v>
      </c>
      <c r="R208" s="282" t="s">
        <v>0</v>
      </c>
      <c r="S208" s="282" t="s">
        <v>118</v>
      </c>
      <c r="T208" s="64"/>
    </row>
    <row r="209" spans="1:20" s="20" customFormat="1" ht="17.25" customHeight="1">
      <c r="A209" s="282">
        <f>COUNTA($C$4:C209)</f>
        <v>206</v>
      </c>
      <c r="B209" s="282" t="s">
        <v>742</v>
      </c>
      <c r="C209" s="282" t="s">
        <v>373</v>
      </c>
      <c r="D209" s="283" t="s">
        <v>15</v>
      </c>
      <c r="E209" s="282" t="s">
        <v>2808</v>
      </c>
      <c r="F209" s="63" t="s">
        <v>124</v>
      </c>
      <c r="G209" s="64" t="s">
        <v>313</v>
      </c>
      <c r="H209" s="282" t="s">
        <v>2425</v>
      </c>
      <c r="I209" s="282"/>
      <c r="J209" s="282" t="s">
        <v>5</v>
      </c>
      <c r="K209" s="282">
        <v>7.8</v>
      </c>
      <c r="L209" s="282" t="s">
        <v>382</v>
      </c>
      <c r="M209" s="282">
        <v>4</v>
      </c>
      <c r="N209" s="282">
        <v>16</v>
      </c>
      <c r="O209" s="282">
        <v>50</v>
      </c>
      <c r="P209" s="282" t="s">
        <v>0</v>
      </c>
      <c r="Q209" s="66" t="s">
        <v>0</v>
      </c>
      <c r="R209" s="282" t="s">
        <v>0</v>
      </c>
      <c r="S209" s="282" t="s">
        <v>118</v>
      </c>
      <c r="T209" s="64"/>
    </row>
    <row r="210" spans="1:20" s="20" customFormat="1" ht="17.25" customHeight="1">
      <c r="A210" s="282">
        <f>COUNTA($C$4:C210)</f>
        <v>207</v>
      </c>
      <c r="B210" s="282" t="s">
        <v>742</v>
      </c>
      <c r="C210" s="282" t="s">
        <v>373</v>
      </c>
      <c r="D210" s="283" t="s">
        <v>15</v>
      </c>
      <c r="E210" s="282" t="s">
        <v>2765</v>
      </c>
      <c r="F210" s="63" t="s">
        <v>124</v>
      </c>
      <c r="G210" s="64" t="s">
        <v>314</v>
      </c>
      <c r="H210" s="282" t="s">
        <v>2426</v>
      </c>
      <c r="I210" s="282"/>
      <c r="J210" s="282" t="s">
        <v>5</v>
      </c>
      <c r="K210" s="282">
        <v>7.8</v>
      </c>
      <c r="L210" s="282" t="s">
        <v>382</v>
      </c>
      <c r="M210" s="282">
        <v>4</v>
      </c>
      <c r="N210" s="282">
        <v>16</v>
      </c>
      <c r="O210" s="282">
        <v>50</v>
      </c>
      <c r="P210" s="282" t="s">
        <v>0</v>
      </c>
      <c r="Q210" s="66" t="s">
        <v>0</v>
      </c>
      <c r="R210" s="282" t="s">
        <v>0</v>
      </c>
      <c r="S210" s="282" t="s">
        <v>118</v>
      </c>
      <c r="T210" s="64"/>
    </row>
    <row r="211" spans="1:20" s="20" customFormat="1" ht="17.25" customHeight="1">
      <c r="A211" s="282">
        <f>COUNTA($C$4:C211)</f>
        <v>208</v>
      </c>
      <c r="B211" s="282" t="s">
        <v>742</v>
      </c>
      <c r="C211" s="282" t="s">
        <v>373</v>
      </c>
      <c r="D211" s="283" t="s">
        <v>15</v>
      </c>
      <c r="E211" s="282" t="s">
        <v>2809</v>
      </c>
      <c r="F211" s="63" t="s">
        <v>124</v>
      </c>
      <c r="G211" s="64" t="s">
        <v>315</v>
      </c>
      <c r="H211" s="282" t="s">
        <v>2427</v>
      </c>
      <c r="I211" s="282"/>
      <c r="J211" s="282" t="s">
        <v>5</v>
      </c>
      <c r="K211" s="282">
        <v>7.8</v>
      </c>
      <c r="L211" s="282" t="s">
        <v>382</v>
      </c>
      <c r="M211" s="282">
        <v>4</v>
      </c>
      <c r="N211" s="282">
        <v>16</v>
      </c>
      <c r="O211" s="282">
        <v>50</v>
      </c>
      <c r="P211" s="282" t="s">
        <v>0</v>
      </c>
      <c r="Q211" s="66" t="s">
        <v>0</v>
      </c>
      <c r="R211" s="282" t="s">
        <v>0</v>
      </c>
      <c r="S211" s="282" t="s">
        <v>118</v>
      </c>
      <c r="T211" s="64"/>
    </row>
    <row r="212" spans="1:20" s="20" customFormat="1" ht="17.25" customHeight="1">
      <c r="A212" s="282">
        <f>COUNTA($C$4:C212)</f>
        <v>209</v>
      </c>
      <c r="B212" s="282" t="s">
        <v>742</v>
      </c>
      <c r="C212" s="282" t="s">
        <v>373</v>
      </c>
      <c r="D212" s="283" t="s">
        <v>15</v>
      </c>
      <c r="E212" s="282" t="s">
        <v>2766</v>
      </c>
      <c r="F212" s="63" t="s">
        <v>124</v>
      </c>
      <c r="G212" s="64" t="s">
        <v>316</v>
      </c>
      <c r="H212" s="282" t="s">
        <v>2428</v>
      </c>
      <c r="I212" s="282"/>
      <c r="J212" s="282" t="s">
        <v>5</v>
      </c>
      <c r="K212" s="282">
        <v>7.8</v>
      </c>
      <c r="L212" s="282" t="s">
        <v>382</v>
      </c>
      <c r="M212" s="282">
        <v>4</v>
      </c>
      <c r="N212" s="282">
        <v>16</v>
      </c>
      <c r="O212" s="282">
        <v>50</v>
      </c>
      <c r="P212" s="282" t="s">
        <v>0</v>
      </c>
      <c r="Q212" s="66" t="s">
        <v>0</v>
      </c>
      <c r="R212" s="282" t="s">
        <v>0</v>
      </c>
      <c r="S212" s="282" t="s">
        <v>118</v>
      </c>
      <c r="T212" s="64"/>
    </row>
    <row r="213" spans="1:20" s="20" customFormat="1" ht="17.25" customHeight="1">
      <c r="A213" s="282">
        <f>COUNTA($C$4:C213)</f>
        <v>210</v>
      </c>
      <c r="B213" s="282" t="s">
        <v>742</v>
      </c>
      <c r="C213" s="282" t="s">
        <v>373</v>
      </c>
      <c r="D213" s="283" t="s">
        <v>15</v>
      </c>
      <c r="E213" s="282" t="s">
        <v>2810</v>
      </c>
      <c r="F213" s="63" t="s">
        <v>124</v>
      </c>
      <c r="G213" s="64" t="s">
        <v>317</v>
      </c>
      <c r="H213" s="282" t="s">
        <v>2429</v>
      </c>
      <c r="I213" s="282"/>
      <c r="J213" s="282" t="s">
        <v>5</v>
      </c>
      <c r="K213" s="282">
        <v>7.8</v>
      </c>
      <c r="L213" s="282" t="s">
        <v>382</v>
      </c>
      <c r="M213" s="282">
        <v>4</v>
      </c>
      <c r="N213" s="282">
        <v>16</v>
      </c>
      <c r="O213" s="282">
        <v>50</v>
      </c>
      <c r="P213" s="282" t="s">
        <v>0</v>
      </c>
      <c r="Q213" s="66" t="s">
        <v>0</v>
      </c>
      <c r="R213" s="282" t="s">
        <v>0</v>
      </c>
      <c r="S213" s="282" t="s">
        <v>118</v>
      </c>
      <c r="T213" s="64"/>
    </row>
    <row r="214" spans="1:20" s="20" customFormat="1" ht="17.25" customHeight="1">
      <c r="A214" s="282">
        <f>COUNTA($C$4:C214)</f>
        <v>211</v>
      </c>
      <c r="B214" s="282" t="s">
        <v>742</v>
      </c>
      <c r="C214" s="282" t="s">
        <v>373</v>
      </c>
      <c r="D214" s="283" t="s">
        <v>15</v>
      </c>
      <c r="E214" s="282" t="s">
        <v>2767</v>
      </c>
      <c r="F214" s="63" t="s">
        <v>124</v>
      </c>
      <c r="G214" s="64" t="s">
        <v>630</v>
      </c>
      <c r="H214" s="282" t="s">
        <v>2430</v>
      </c>
      <c r="I214" s="282"/>
      <c r="J214" s="282" t="s">
        <v>5</v>
      </c>
      <c r="K214" s="282">
        <v>7.8</v>
      </c>
      <c r="L214" s="282" t="s">
        <v>382</v>
      </c>
      <c r="M214" s="282">
        <v>4</v>
      </c>
      <c r="N214" s="282">
        <v>16</v>
      </c>
      <c r="O214" s="282">
        <v>50</v>
      </c>
      <c r="P214" s="282" t="s">
        <v>0</v>
      </c>
      <c r="Q214" s="66" t="s">
        <v>0</v>
      </c>
      <c r="R214" s="282" t="s">
        <v>0</v>
      </c>
      <c r="S214" s="282" t="s">
        <v>118</v>
      </c>
      <c r="T214" s="64"/>
    </row>
    <row r="215" spans="1:20" s="20" customFormat="1" ht="17.25" customHeight="1">
      <c r="A215" s="282">
        <f>COUNTA($C$4:C215)</f>
        <v>212</v>
      </c>
      <c r="B215" s="282" t="s">
        <v>742</v>
      </c>
      <c r="C215" s="282" t="s">
        <v>373</v>
      </c>
      <c r="D215" s="283" t="s">
        <v>15</v>
      </c>
      <c r="E215" s="282" t="s">
        <v>2811</v>
      </c>
      <c r="F215" s="63" t="s">
        <v>124</v>
      </c>
      <c r="G215" s="64" t="s">
        <v>631</v>
      </c>
      <c r="H215" s="282" t="s">
        <v>2431</v>
      </c>
      <c r="I215" s="282"/>
      <c r="J215" s="282" t="s">
        <v>5</v>
      </c>
      <c r="K215" s="282">
        <v>7.8</v>
      </c>
      <c r="L215" s="282" t="s">
        <v>382</v>
      </c>
      <c r="M215" s="282">
        <v>4</v>
      </c>
      <c r="N215" s="282">
        <v>16</v>
      </c>
      <c r="O215" s="282">
        <v>50</v>
      </c>
      <c r="P215" s="282" t="s">
        <v>0</v>
      </c>
      <c r="Q215" s="66" t="s">
        <v>0</v>
      </c>
      <c r="R215" s="282" t="s">
        <v>118</v>
      </c>
      <c r="S215" s="282" t="s">
        <v>118</v>
      </c>
      <c r="T215" s="64"/>
    </row>
    <row r="216" spans="1:20" s="20" customFormat="1" ht="17.25" customHeight="1">
      <c r="A216" s="282">
        <f>COUNTA($C$4:C216)</f>
        <v>213</v>
      </c>
      <c r="B216" s="282" t="s">
        <v>742</v>
      </c>
      <c r="C216" s="282" t="s">
        <v>373</v>
      </c>
      <c r="D216" s="283" t="s">
        <v>15</v>
      </c>
      <c r="E216" s="282" t="s">
        <v>2768</v>
      </c>
      <c r="F216" s="63" t="s">
        <v>124</v>
      </c>
      <c r="G216" s="64" t="s">
        <v>318</v>
      </c>
      <c r="H216" s="282" t="s">
        <v>2432</v>
      </c>
      <c r="I216" s="282"/>
      <c r="J216" s="282" t="s">
        <v>5</v>
      </c>
      <c r="K216" s="282">
        <v>7.8</v>
      </c>
      <c r="L216" s="282" t="s">
        <v>382</v>
      </c>
      <c r="M216" s="282">
        <v>4</v>
      </c>
      <c r="N216" s="282">
        <v>16</v>
      </c>
      <c r="O216" s="282">
        <v>50</v>
      </c>
      <c r="P216" s="282" t="s">
        <v>0</v>
      </c>
      <c r="Q216" s="66" t="s">
        <v>0</v>
      </c>
      <c r="R216" s="282" t="s">
        <v>0</v>
      </c>
      <c r="S216" s="282" t="s">
        <v>0</v>
      </c>
      <c r="T216" s="64"/>
    </row>
    <row r="217" spans="1:20" s="20" customFormat="1" ht="17.25" customHeight="1">
      <c r="A217" s="282">
        <f>COUNTA($C$4:C217)</f>
        <v>214</v>
      </c>
      <c r="B217" s="282" t="s">
        <v>742</v>
      </c>
      <c r="C217" s="282" t="s">
        <v>373</v>
      </c>
      <c r="D217" s="283" t="s">
        <v>15</v>
      </c>
      <c r="E217" s="282" t="s">
        <v>2812</v>
      </c>
      <c r="F217" s="63" t="s">
        <v>124</v>
      </c>
      <c r="G217" s="64" t="s">
        <v>632</v>
      </c>
      <c r="H217" s="282" t="s">
        <v>2433</v>
      </c>
      <c r="I217" s="282"/>
      <c r="J217" s="282" t="s">
        <v>5</v>
      </c>
      <c r="K217" s="282">
        <v>7.8</v>
      </c>
      <c r="L217" s="282" t="s">
        <v>382</v>
      </c>
      <c r="M217" s="282">
        <v>4</v>
      </c>
      <c r="N217" s="282">
        <v>16</v>
      </c>
      <c r="O217" s="282">
        <v>50</v>
      </c>
      <c r="P217" s="282" t="s">
        <v>0</v>
      </c>
      <c r="Q217" s="66" t="s">
        <v>0</v>
      </c>
      <c r="R217" s="282" t="s">
        <v>0</v>
      </c>
      <c r="S217" s="282" t="s">
        <v>0</v>
      </c>
      <c r="T217" s="64"/>
    </row>
    <row r="218" spans="1:20" s="20" customFormat="1" ht="17.25" customHeight="1">
      <c r="A218" s="282">
        <f>COUNTA($C$4:C218)</f>
        <v>215</v>
      </c>
      <c r="B218" s="282" t="s">
        <v>742</v>
      </c>
      <c r="C218" s="282" t="s">
        <v>373</v>
      </c>
      <c r="D218" s="283" t="s">
        <v>15</v>
      </c>
      <c r="E218" s="282" t="s">
        <v>2769</v>
      </c>
      <c r="F218" s="63" t="s">
        <v>124</v>
      </c>
      <c r="G218" s="64" t="s">
        <v>633</v>
      </c>
      <c r="H218" s="282" t="s">
        <v>2434</v>
      </c>
      <c r="I218" s="282"/>
      <c r="J218" s="282" t="s">
        <v>5</v>
      </c>
      <c r="K218" s="282">
        <v>7.8</v>
      </c>
      <c r="L218" s="282" t="s">
        <v>382</v>
      </c>
      <c r="M218" s="282">
        <v>4</v>
      </c>
      <c r="N218" s="282">
        <v>16</v>
      </c>
      <c r="O218" s="282">
        <v>50</v>
      </c>
      <c r="P218" s="282" t="s">
        <v>0</v>
      </c>
      <c r="Q218" s="66" t="s">
        <v>0</v>
      </c>
      <c r="R218" s="282" t="s">
        <v>0</v>
      </c>
      <c r="S218" s="282" t="s">
        <v>0</v>
      </c>
      <c r="T218" s="64"/>
    </row>
    <row r="219" spans="1:20" s="20" customFormat="1" ht="17.25" customHeight="1">
      <c r="A219" s="282">
        <f>COUNTA($C$4:C219)</f>
        <v>216</v>
      </c>
      <c r="B219" s="282" t="s">
        <v>742</v>
      </c>
      <c r="C219" s="282" t="s">
        <v>373</v>
      </c>
      <c r="D219" s="283" t="s">
        <v>15</v>
      </c>
      <c r="E219" s="282" t="s">
        <v>2813</v>
      </c>
      <c r="F219" s="63" t="s">
        <v>124</v>
      </c>
      <c r="G219" s="64" t="s">
        <v>634</v>
      </c>
      <c r="H219" s="282" t="s">
        <v>2435</v>
      </c>
      <c r="I219" s="282"/>
      <c r="J219" s="282" t="s">
        <v>5</v>
      </c>
      <c r="K219" s="282">
        <v>7.8</v>
      </c>
      <c r="L219" s="282" t="s">
        <v>382</v>
      </c>
      <c r="M219" s="282">
        <v>4</v>
      </c>
      <c r="N219" s="282">
        <v>16</v>
      </c>
      <c r="O219" s="282">
        <v>50</v>
      </c>
      <c r="P219" s="282" t="s">
        <v>0</v>
      </c>
      <c r="Q219" s="66" t="s">
        <v>0</v>
      </c>
      <c r="R219" s="282" t="s">
        <v>0</v>
      </c>
      <c r="S219" s="282" t="s">
        <v>0</v>
      </c>
      <c r="T219" s="64"/>
    </row>
    <row r="220" spans="1:20" s="20" customFormat="1" ht="17.25" customHeight="1">
      <c r="A220" s="282">
        <f>COUNTA($C$4:C220)</f>
        <v>217</v>
      </c>
      <c r="B220" s="282" t="s">
        <v>742</v>
      </c>
      <c r="C220" s="282" t="s">
        <v>373</v>
      </c>
      <c r="D220" s="283" t="s">
        <v>15</v>
      </c>
      <c r="E220" s="282" t="s">
        <v>2770</v>
      </c>
      <c r="F220" s="63" t="s">
        <v>124</v>
      </c>
      <c r="G220" s="64" t="s">
        <v>635</v>
      </c>
      <c r="H220" s="282" t="s">
        <v>2436</v>
      </c>
      <c r="I220" s="282"/>
      <c r="J220" s="282" t="s">
        <v>5</v>
      </c>
      <c r="K220" s="282">
        <v>7.8</v>
      </c>
      <c r="L220" s="282" t="s">
        <v>382</v>
      </c>
      <c r="M220" s="282">
        <v>4</v>
      </c>
      <c r="N220" s="282">
        <v>16</v>
      </c>
      <c r="O220" s="282">
        <v>50</v>
      </c>
      <c r="P220" s="282" t="s">
        <v>0</v>
      </c>
      <c r="Q220" s="66" t="s">
        <v>0</v>
      </c>
      <c r="R220" s="282" t="s">
        <v>0</v>
      </c>
      <c r="S220" s="282" t="s">
        <v>0</v>
      </c>
      <c r="T220" s="64"/>
    </row>
    <row r="221" spans="1:20" s="20" customFormat="1" ht="17.25" customHeight="1">
      <c r="A221" s="282">
        <f>COUNTA($C$4:C221)</f>
        <v>218</v>
      </c>
      <c r="B221" s="282" t="s">
        <v>742</v>
      </c>
      <c r="C221" s="282" t="s">
        <v>373</v>
      </c>
      <c r="D221" s="283" t="s">
        <v>15</v>
      </c>
      <c r="E221" s="282" t="s">
        <v>2814</v>
      </c>
      <c r="F221" s="63" t="s">
        <v>124</v>
      </c>
      <c r="G221" s="64" t="s">
        <v>636</v>
      </c>
      <c r="H221" s="282" t="s">
        <v>2437</v>
      </c>
      <c r="I221" s="282"/>
      <c r="J221" s="282" t="s">
        <v>5</v>
      </c>
      <c r="K221" s="282">
        <v>7.8</v>
      </c>
      <c r="L221" s="282" t="s">
        <v>382</v>
      </c>
      <c r="M221" s="282">
        <v>4</v>
      </c>
      <c r="N221" s="282">
        <v>16</v>
      </c>
      <c r="O221" s="282">
        <v>50</v>
      </c>
      <c r="P221" s="282" t="s">
        <v>0</v>
      </c>
      <c r="Q221" s="66" t="s">
        <v>0</v>
      </c>
      <c r="R221" s="282" t="s">
        <v>0</v>
      </c>
      <c r="S221" s="282" t="s">
        <v>0</v>
      </c>
      <c r="T221" s="64"/>
    </row>
    <row r="222" spans="1:20" s="20" customFormat="1" ht="17.25" customHeight="1">
      <c r="A222" s="282">
        <f>COUNTA($C$4:C222)</f>
        <v>219</v>
      </c>
      <c r="B222" s="282" t="s">
        <v>742</v>
      </c>
      <c r="C222" s="282" t="s">
        <v>373</v>
      </c>
      <c r="D222" s="283" t="s">
        <v>15</v>
      </c>
      <c r="E222" s="282" t="s">
        <v>2892</v>
      </c>
      <c r="F222" s="63" t="s">
        <v>119</v>
      </c>
      <c r="G222" s="63" t="s">
        <v>629</v>
      </c>
      <c r="H222" s="282" t="s">
        <v>2438</v>
      </c>
      <c r="I222" s="282"/>
      <c r="J222" s="282" t="s">
        <v>5</v>
      </c>
      <c r="K222" s="282">
        <v>7.8</v>
      </c>
      <c r="L222" s="282" t="s">
        <v>382</v>
      </c>
      <c r="M222" s="282">
        <v>8</v>
      </c>
      <c r="N222" s="282">
        <v>32</v>
      </c>
      <c r="O222" s="282">
        <v>50</v>
      </c>
      <c r="P222" s="282" t="s">
        <v>0</v>
      </c>
      <c r="Q222" s="66" t="s">
        <v>0</v>
      </c>
      <c r="R222" s="282" t="s">
        <v>0</v>
      </c>
      <c r="S222" s="282" t="s">
        <v>118</v>
      </c>
      <c r="T222" s="64"/>
    </row>
    <row r="223" spans="1:20" s="20" customFormat="1" ht="17.25" customHeight="1">
      <c r="A223" s="282">
        <f>COUNTA($C$4:C223)</f>
        <v>220</v>
      </c>
      <c r="B223" s="282" t="s">
        <v>742</v>
      </c>
      <c r="C223" s="282" t="s">
        <v>373</v>
      </c>
      <c r="D223" s="283" t="s">
        <v>15</v>
      </c>
      <c r="E223" s="282" t="s">
        <v>2848</v>
      </c>
      <c r="F223" s="63" t="s">
        <v>119</v>
      </c>
      <c r="G223" s="63" t="s">
        <v>628</v>
      </c>
      <c r="H223" s="282" t="s">
        <v>2439</v>
      </c>
      <c r="I223" s="282"/>
      <c r="J223" s="282" t="s">
        <v>5</v>
      </c>
      <c r="K223" s="282">
        <v>7.8</v>
      </c>
      <c r="L223" s="282" t="s">
        <v>382</v>
      </c>
      <c r="M223" s="282">
        <v>8</v>
      </c>
      <c r="N223" s="282">
        <v>32</v>
      </c>
      <c r="O223" s="282">
        <v>50</v>
      </c>
      <c r="P223" s="282" t="s">
        <v>0</v>
      </c>
      <c r="Q223" s="66" t="s">
        <v>0</v>
      </c>
      <c r="R223" s="282" t="s">
        <v>0</v>
      </c>
      <c r="S223" s="282" t="s">
        <v>118</v>
      </c>
      <c r="T223" s="64"/>
    </row>
    <row r="224" spans="1:20" s="20" customFormat="1" ht="17.25" customHeight="1">
      <c r="A224" s="282">
        <f>COUNTA($C$4:C224)</f>
        <v>221</v>
      </c>
      <c r="B224" s="282" t="s">
        <v>742</v>
      </c>
      <c r="C224" s="282" t="s">
        <v>373</v>
      </c>
      <c r="D224" s="283" t="s">
        <v>15</v>
      </c>
      <c r="E224" s="282" t="s">
        <v>2893</v>
      </c>
      <c r="F224" s="63" t="s">
        <v>119</v>
      </c>
      <c r="G224" s="63" t="s">
        <v>307</v>
      </c>
      <c r="H224" s="282" t="s">
        <v>2440</v>
      </c>
      <c r="I224" s="282"/>
      <c r="J224" s="282" t="s">
        <v>5</v>
      </c>
      <c r="K224" s="282">
        <v>7.8</v>
      </c>
      <c r="L224" s="282" t="s">
        <v>382</v>
      </c>
      <c r="M224" s="282">
        <v>8</v>
      </c>
      <c r="N224" s="282">
        <v>32</v>
      </c>
      <c r="O224" s="282">
        <v>50</v>
      </c>
      <c r="P224" s="282" t="s">
        <v>0</v>
      </c>
      <c r="Q224" s="66" t="s">
        <v>0</v>
      </c>
      <c r="R224" s="282" t="s">
        <v>0</v>
      </c>
      <c r="S224" s="282" t="s">
        <v>118</v>
      </c>
      <c r="T224" s="64"/>
    </row>
    <row r="225" spans="1:20" s="20" customFormat="1" ht="17.25" customHeight="1">
      <c r="A225" s="282">
        <f>COUNTA($C$4:C225)</f>
        <v>222</v>
      </c>
      <c r="B225" s="282" t="s">
        <v>742</v>
      </c>
      <c r="C225" s="282" t="s">
        <v>373</v>
      </c>
      <c r="D225" s="283" t="s">
        <v>15</v>
      </c>
      <c r="E225" s="282" t="s">
        <v>2849</v>
      </c>
      <c r="F225" s="63" t="s">
        <v>119</v>
      </c>
      <c r="G225" s="63" t="s">
        <v>308</v>
      </c>
      <c r="H225" s="282" t="s">
        <v>2441</v>
      </c>
      <c r="I225" s="282"/>
      <c r="J225" s="282" t="s">
        <v>5</v>
      </c>
      <c r="K225" s="282">
        <v>7.8</v>
      </c>
      <c r="L225" s="282" t="s">
        <v>382</v>
      </c>
      <c r="M225" s="282">
        <v>8</v>
      </c>
      <c r="N225" s="282">
        <v>32</v>
      </c>
      <c r="O225" s="282">
        <v>50</v>
      </c>
      <c r="P225" s="282" t="s">
        <v>0</v>
      </c>
      <c r="Q225" s="66" t="s">
        <v>0</v>
      </c>
      <c r="R225" s="282" t="s">
        <v>118</v>
      </c>
      <c r="S225" s="282" t="s">
        <v>118</v>
      </c>
      <c r="T225" s="64"/>
    </row>
    <row r="226" spans="1:20" s="20" customFormat="1" ht="17.25" customHeight="1">
      <c r="A226" s="282">
        <f>COUNTA($C$4:C226)</f>
        <v>223</v>
      </c>
      <c r="B226" s="282" t="s">
        <v>742</v>
      </c>
      <c r="C226" s="282" t="s">
        <v>373</v>
      </c>
      <c r="D226" s="283" t="s">
        <v>15</v>
      </c>
      <c r="E226" s="282" t="s">
        <v>2894</v>
      </c>
      <c r="F226" s="63" t="s">
        <v>119</v>
      </c>
      <c r="G226" s="64" t="s">
        <v>626</v>
      </c>
      <c r="H226" s="282" t="s">
        <v>2442</v>
      </c>
      <c r="I226" s="282"/>
      <c r="J226" s="282" t="s">
        <v>5</v>
      </c>
      <c r="K226" s="282">
        <v>7.8</v>
      </c>
      <c r="L226" s="282" t="s">
        <v>382</v>
      </c>
      <c r="M226" s="282">
        <v>8</v>
      </c>
      <c r="N226" s="282">
        <v>32</v>
      </c>
      <c r="O226" s="282">
        <v>50</v>
      </c>
      <c r="P226" s="282" t="s">
        <v>0</v>
      </c>
      <c r="Q226" s="66" t="s">
        <v>0</v>
      </c>
      <c r="R226" s="282" t="s">
        <v>118</v>
      </c>
      <c r="S226" s="282" t="s">
        <v>118</v>
      </c>
      <c r="T226" s="64"/>
    </row>
    <row r="227" spans="1:20" s="20" customFormat="1" ht="17.25" customHeight="1">
      <c r="A227" s="282">
        <f>COUNTA($C$4:C227)</f>
        <v>224</v>
      </c>
      <c r="B227" s="282" t="s">
        <v>742</v>
      </c>
      <c r="C227" s="282" t="s">
        <v>373</v>
      </c>
      <c r="D227" s="283" t="s">
        <v>15</v>
      </c>
      <c r="E227" s="282" t="s">
        <v>2850</v>
      </c>
      <c r="F227" s="63" t="s">
        <v>119</v>
      </c>
      <c r="G227" s="64" t="s">
        <v>627</v>
      </c>
      <c r="H227" s="282" t="s">
        <v>2443</v>
      </c>
      <c r="I227" s="282"/>
      <c r="J227" s="282" t="s">
        <v>5</v>
      </c>
      <c r="K227" s="282">
        <v>7.8</v>
      </c>
      <c r="L227" s="282" t="s">
        <v>382</v>
      </c>
      <c r="M227" s="282">
        <v>8</v>
      </c>
      <c r="N227" s="282">
        <v>32</v>
      </c>
      <c r="O227" s="282">
        <v>50</v>
      </c>
      <c r="P227" s="282" t="s">
        <v>0</v>
      </c>
      <c r="Q227" s="66" t="s">
        <v>0</v>
      </c>
      <c r="R227" s="282" t="s">
        <v>118</v>
      </c>
      <c r="S227" s="282" t="s">
        <v>118</v>
      </c>
      <c r="T227" s="64"/>
    </row>
    <row r="228" spans="1:20" s="20" customFormat="1" ht="17.25" customHeight="1">
      <c r="A228" s="282">
        <f>COUNTA($C$4:C228)</f>
        <v>225</v>
      </c>
      <c r="B228" s="282" t="s">
        <v>742</v>
      </c>
      <c r="C228" s="282" t="s">
        <v>373</v>
      </c>
      <c r="D228" s="283" t="s">
        <v>15</v>
      </c>
      <c r="E228" s="282" t="s">
        <v>2895</v>
      </c>
      <c r="F228" s="63" t="s">
        <v>119</v>
      </c>
      <c r="G228" s="64" t="s">
        <v>310</v>
      </c>
      <c r="H228" s="282" t="s">
        <v>2444</v>
      </c>
      <c r="I228" s="282"/>
      <c r="J228" s="282" t="s">
        <v>5</v>
      </c>
      <c r="K228" s="282">
        <v>7.8</v>
      </c>
      <c r="L228" s="282" t="s">
        <v>382</v>
      </c>
      <c r="M228" s="282">
        <v>8</v>
      </c>
      <c r="N228" s="282">
        <v>32</v>
      </c>
      <c r="O228" s="282">
        <v>50</v>
      </c>
      <c r="P228" s="282" t="s">
        <v>0</v>
      </c>
      <c r="Q228" s="66" t="s">
        <v>0</v>
      </c>
      <c r="R228" s="282" t="s">
        <v>0</v>
      </c>
      <c r="S228" s="282" t="s">
        <v>118</v>
      </c>
      <c r="T228" s="64"/>
    </row>
    <row r="229" spans="1:20" s="20" customFormat="1" ht="17.25" customHeight="1">
      <c r="A229" s="282">
        <f>COUNTA($C$4:C229)</f>
        <v>226</v>
      </c>
      <c r="B229" s="282" t="s">
        <v>742</v>
      </c>
      <c r="C229" s="282" t="s">
        <v>373</v>
      </c>
      <c r="D229" s="283" t="s">
        <v>15</v>
      </c>
      <c r="E229" s="282" t="s">
        <v>2851</v>
      </c>
      <c r="F229" s="63" t="s">
        <v>119</v>
      </c>
      <c r="G229" s="64" t="s">
        <v>311</v>
      </c>
      <c r="H229" s="282" t="s">
        <v>2445</v>
      </c>
      <c r="I229" s="282"/>
      <c r="J229" s="282" t="s">
        <v>5</v>
      </c>
      <c r="K229" s="282">
        <v>7.8</v>
      </c>
      <c r="L229" s="282" t="s">
        <v>382</v>
      </c>
      <c r="M229" s="282">
        <v>8</v>
      </c>
      <c r="N229" s="282">
        <v>32</v>
      </c>
      <c r="O229" s="282">
        <v>50</v>
      </c>
      <c r="P229" s="282" t="s">
        <v>0</v>
      </c>
      <c r="Q229" s="66" t="s">
        <v>0</v>
      </c>
      <c r="R229" s="282" t="s">
        <v>0</v>
      </c>
      <c r="S229" s="282" t="s">
        <v>118</v>
      </c>
      <c r="T229" s="64"/>
    </row>
    <row r="230" spans="1:20" s="20" customFormat="1" ht="17.25" customHeight="1">
      <c r="A230" s="282">
        <f>COUNTA($C$4:C230)</f>
        <v>227</v>
      </c>
      <c r="B230" s="282" t="s">
        <v>742</v>
      </c>
      <c r="C230" s="282" t="s">
        <v>373</v>
      </c>
      <c r="D230" s="283" t="s">
        <v>15</v>
      </c>
      <c r="E230" s="282" t="s">
        <v>2896</v>
      </c>
      <c r="F230" s="63" t="s">
        <v>119</v>
      </c>
      <c r="G230" s="64" t="s">
        <v>312</v>
      </c>
      <c r="H230" s="282" t="s">
        <v>2446</v>
      </c>
      <c r="I230" s="282"/>
      <c r="J230" s="282" t="s">
        <v>5</v>
      </c>
      <c r="K230" s="282">
        <v>7.8</v>
      </c>
      <c r="L230" s="282" t="s">
        <v>382</v>
      </c>
      <c r="M230" s="282">
        <v>8</v>
      </c>
      <c r="N230" s="282">
        <v>32</v>
      </c>
      <c r="O230" s="282">
        <v>50</v>
      </c>
      <c r="P230" s="282" t="s">
        <v>0</v>
      </c>
      <c r="Q230" s="66" t="s">
        <v>0</v>
      </c>
      <c r="R230" s="282" t="s">
        <v>0</v>
      </c>
      <c r="S230" s="282" t="s">
        <v>118</v>
      </c>
      <c r="T230" s="64"/>
    </row>
    <row r="231" spans="1:20" s="20" customFormat="1" ht="17.25" customHeight="1">
      <c r="A231" s="282">
        <f>COUNTA($C$4:C231)</f>
        <v>228</v>
      </c>
      <c r="B231" s="282" t="s">
        <v>742</v>
      </c>
      <c r="C231" s="282" t="s">
        <v>373</v>
      </c>
      <c r="D231" s="283" t="s">
        <v>15</v>
      </c>
      <c r="E231" s="282" t="s">
        <v>2852</v>
      </c>
      <c r="F231" s="63" t="s">
        <v>119</v>
      </c>
      <c r="G231" s="64" t="s">
        <v>313</v>
      </c>
      <c r="H231" s="282" t="s">
        <v>2447</v>
      </c>
      <c r="I231" s="282"/>
      <c r="J231" s="282" t="s">
        <v>5</v>
      </c>
      <c r="K231" s="282">
        <v>7.8</v>
      </c>
      <c r="L231" s="282" t="s">
        <v>382</v>
      </c>
      <c r="M231" s="282">
        <v>8</v>
      </c>
      <c r="N231" s="282">
        <v>32</v>
      </c>
      <c r="O231" s="282">
        <v>50</v>
      </c>
      <c r="P231" s="282" t="s">
        <v>0</v>
      </c>
      <c r="Q231" s="66" t="s">
        <v>0</v>
      </c>
      <c r="R231" s="282" t="s">
        <v>0</v>
      </c>
      <c r="S231" s="282" t="s">
        <v>118</v>
      </c>
      <c r="T231" s="64"/>
    </row>
    <row r="232" spans="1:20" s="20" customFormat="1" ht="17.25" customHeight="1">
      <c r="A232" s="282">
        <f>COUNTA($C$4:C232)</f>
        <v>229</v>
      </c>
      <c r="B232" s="282" t="s">
        <v>742</v>
      </c>
      <c r="C232" s="282" t="s">
        <v>373</v>
      </c>
      <c r="D232" s="283" t="s">
        <v>15</v>
      </c>
      <c r="E232" s="282" t="s">
        <v>2897</v>
      </c>
      <c r="F232" s="63" t="s">
        <v>119</v>
      </c>
      <c r="G232" s="64" t="s">
        <v>314</v>
      </c>
      <c r="H232" s="282" t="s">
        <v>2448</v>
      </c>
      <c r="I232" s="282"/>
      <c r="J232" s="282" t="s">
        <v>5</v>
      </c>
      <c r="K232" s="282">
        <v>7.8</v>
      </c>
      <c r="L232" s="282" t="s">
        <v>382</v>
      </c>
      <c r="M232" s="282">
        <v>8</v>
      </c>
      <c r="N232" s="282">
        <v>32</v>
      </c>
      <c r="O232" s="282">
        <v>50</v>
      </c>
      <c r="P232" s="282" t="s">
        <v>0</v>
      </c>
      <c r="Q232" s="66" t="s">
        <v>0</v>
      </c>
      <c r="R232" s="282" t="s">
        <v>0</v>
      </c>
      <c r="S232" s="282" t="s">
        <v>118</v>
      </c>
      <c r="T232" s="64"/>
    </row>
    <row r="233" spans="1:20" s="20" customFormat="1" ht="17.25" customHeight="1">
      <c r="A233" s="282">
        <f>COUNTA($C$4:C233)</f>
        <v>230</v>
      </c>
      <c r="B233" s="282" t="s">
        <v>742</v>
      </c>
      <c r="C233" s="282" t="s">
        <v>373</v>
      </c>
      <c r="D233" s="283" t="s">
        <v>15</v>
      </c>
      <c r="E233" s="282" t="s">
        <v>2853</v>
      </c>
      <c r="F233" s="63" t="s">
        <v>119</v>
      </c>
      <c r="G233" s="64" t="s">
        <v>315</v>
      </c>
      <c r="H233" s="282" t="s">
        <v>2449</v>
      </c>
      <c r="I233" s="282"/>
      <c r="J233" s="282" t="s">
        <v>5</v>
      </c>
      <c r="K233" s="282">
        <v>7.8</v>
      </c>
      <c r="L233" s="282" t="s">
        <v>382</v>
      </c>
      <c r="M233" s="282">
        <v>8</v>
      </c>
      <c r="N233" s="282">
        <v>32</v>
      </c>
      <c r="O233" s="282">
        <v>50</v>
      </c>
      <c r="P233" s="282" t="s">
        <v>0</v>
      </c>
      <c r="Q233" s="66" t="s">
        <v>0</v>
      </c>
      <c r="R233" s="282" t="s">
        <v>0</v>
      </c>
      <c r="S233" s="282" t="s">
        <v>118</v>
      </c>
      <c r="T233" s="64"/>
    </row>
    <row r="234" spans="1:20" s="20" customFormat="1" ht="17.25" customHeight="1">
      <c r="A234" s="282">
        <f>COUNTA($C$4:C234)</f>
        <v>231</v>
      </c>
      <c r="B234" s="282" t="s">
        <v>742</v>
      </c>
      <c r="C234" s="282" t="s">
        <v>373</v>
      </c>
      <c r="D234" s="283" t="s">
        <v>15</v>
      </c>
      <c r="E234" s="282" t="s">
        <v>2898</v>
      </c>
      <c r="F234" s="63" t="s">
        <v>119</v>
      </c>
      <c r="G234" s="64" t="s">
        <v>316</v>
      </c>
      <c r="H234" s="282" t="s">
        <v>2450</v>
      </c>
      <c r="I234" s="282"/>
      <c r="J234" s="282" t="s">
        <v>5</v>
      </c>
      <c r="K234" s="282">
        <v>7.8</v>
      </c>
      <c r="L234" s="282" t="s">
        <v>382</v>
      </c>
      <c r="M234" s="282">
        <v>8</v>
      </c>
      <c r="N234" s="282">
        <v>32</v>
      </c>
      <c r="O234" s="282">
        <v>50</v>
      </c>
      <c r="P234" s="282" t="s">
        <v>0</v>
      </c>
      <c r="Q234" s="66" t="s">
        <v>0</v>
      </c>
      <c r="R234" s="282" t="s">
        <v>0</v>
      </c>
      <c r="S234" s="282" t="s">
        <v>118</v>
      </c>
      <c r="T234" s="64"/>
    </row>
    <row r="235" spans="1:20" s="20" customFormat="1" ht="17.25" customHeight="1">
      <c r="A235" s="282">
        <f>COUNTA($C$4:C235)</f>
        <v>232</v>
      </c>
      <c r="B235" s="282" t="s">
        <v>742</v>
      </c>
      <c r="C235" s="282" t="s">
        <v>373</v>
      </c>
      <c r="D235" s="283" t="s">
        <v>15</v>
      </c>
      <c r="E235" s="282" t="s">
        <v>2854</v>
      </c>
      <c r="F235" s="63" t="s">
        <v>119</v>
      </c>
      <c r="G235" s="64" t="s">
        <v>317</v>
      </c>
      <c r="H235" s="282" t="s">
        <v>2451</v>
      </c>
      <c r="I235" s="282"/>
      <c r="J235" s="282" t="s">
        <v>5</v>
      </c>
      <c r="K235" s="282">
        <v>7.8</v>
      </c>
      <c r="L235" s="282" t="s">
        <v>382</v>
      </c>
      <c r="M235" s="282">
        <v>8</v>
      </c>
      <c r="N235" s="282">
        <v>32</v>
      </c>
      <c r="O235" s="282">
        <v>50</v>
      </c>
      <c r="P235" s="282" t="s">
        <v>0</v>
      </c>
      <c r="Q235" s="66" t="s">
        <v>0</v>
      </c>
      <c r="R235" s="282" t="s">
        <v>118</v>
      </c>
      <c r="S235" s="282" t="s">
        <v>118</v>
      </c>
      <c r="T235" s="64"/>
    </row>
    <row r="236" spans="1:20" s="20" customFormat="1" ht="17.25" customHeight="1">
      <c r="A236" s="282">
        <f>COUNTA($C$4:C236)</f>
        <v>233</v>
      </c>
      <c r="B236" s="282" t="s">
        <v>742</v>
      </c>
      <c r="C236" s="282" t="s">
        <v>373</v>
      </c>
      <c r="D236" s="283" t="s">
        <v>15</v>
      </c>
      <c r="E236" s="282" t="s">
        <v>2899</v>
      </c>
      <c r="F236" s="63" t="s">
        <v>119</v>
      </c>
      <c r="G236" s="64" t="s">
        <v>630</v>
      </c>
      <c r="H236" s="282" t="s">
        <v>2452</v>
      </c>
      <c r="I236" s="282"/>
      <c r="J236" s="282" t="s">
        <v>5</v>
      </c>
      <c r="K236" s="282">
        <v>7.8</v>
      </c>
      <c r="L236" s="282" t="s">
        <v>382</v>
      </c>
      <c r="M236" s="282">
        <v>8</v>
      </c>
      <c r="N236" s="282">
        <v>32</v>
      </c>
      <c r="O236" s="282">
        <v>50</v>
      </c>
      <c r="P236" s="282" t="s">
        <v>0</v>
      </c>
      <c r="Q236" s="66" t="s">
        <v>0</v>
      </c>
      <c r="R236" s="282" t="s">
        <v>0</v>
      </c>
      <c r="S236" s="282" t="s">
        <v>0</v>
      </c>
      <c r="T236" s="64"/>
    </row>
    <row r="237" spans="1:20" s="20" customFormat="1" ht="17.25" customHeight="1">
      <c r="A237" s="282">
        <f>COUNTA($C$4:C237)</f>
        <v>234</v>
      </c>
      <c r="B237" s="282" t="s">
        <v>742</v>
      </c>
      <c r="C237" s="282" t="s">
        <v>373</v>
      </c>
      <c r="D237" s="283" t="s">
        <v>15</v>
      </c>
      <c r="E237" s="282" t="s">
        <v>2855</v>
      </c>
      <c r="F237" s="63" t="s">
        <v>119</v>
      </c>
      <c r="G237" s="64" t="s">
        <v>631</v>
      </c>
      <c r="H237" s="282" t="s">
        <v>2453</v>
      </c>
      <c r="I237" s="282"/>
      <c r="J237" s="282" t="s">
        <v>5</v>
      </c>
      <c r="K237" s="282">
        <v>7.8</v>
      </c>
      <c r="L237" s="282" t="s">
        <v>382</v>
      </c>
      <c r="M237" s="282">
        <v>8</v>
      </c>
      <c r="N237" s="282">
        <v>32</v>
      </c>
      <c r="O237" s="282">
        <v>50</v>
      </c>
      <c r="P237" s="282" t="s">
        <v>0</v>
      </c>
      <c r="Q237" s="66" t="s">
        <v>0</v>
      </c>
      <c r="R237" s="282" t="s">
        <v>0</v>
      </c>
      <c r="S237" s="282" t="s">
        <v>0</v>
      </c>
      <c r="T237" s="64"/>
    </row>
    <row r="238" spans="1:20" s="20" customFormat="1" ht="17.25" customHeight="1">
      <c r="A238" s="282">
        <f>COUNTA($C$4:C238)</f>
        <v>235</v>
      </c>
      <c r="B238" s="282" t="s">
        <v>742</v>
      </c>
      <c r="C238" s="282" t="s">
        <v>373</v>
      </c>
      <c r="D238" s="283" t="s">
        <v>15</v>
      </c>
      <c r="E238" s="282" t="s">
        <v>2900</v>
      </c>
      <c r="F238" s="63" t="s">
        <v>119</v>
      </c>
      <c r="G238" s="64" t="s">
        <v>318</v>
      </c>
      <c r="H238" s="282" t="s">
        <v>2454</v>
      </c>
      <c r="I238" s="282"/>
      <c r="J238" s="282" t="s">
        <v>5</v>
      </c>
      <c r="K238" s="282">
        <v>7.8</v>
      </c>
      <c r="L238" s="282" t="s">
        <v>382</v>
      </c>
      <c r="M238" s="282">
        <v>8</v>
      </c>
      <c r="N238" s="282">
        <v>32</v>
      </c>
      <c r="O238" s="282">
        <v>50</v>
      </c>
      <c r="P238" s="282" t="s">
        <v>0</v>
      </c>
      <c r="Q238" s="66" t="s">
        <v>0</v>
      </c>
      <c r="R238" s="282" t="s">
        <v>0</v>
      </c>
      <c r="S238" s="282" t="s">
        <v>118</v>
      </c>
      <c r="T238" s="64"/>
    </row>
    <row r="239" spans="1:20" s="20" customFormat="1" ht="17.25" customHeight="1">
      <c r="A239" s="282">
        <f>COUNTA($C$4:C239)</f>
        <v>236</v>
      </c>
      <c r="B239" s="282" t="s">
        <v>742</v>
      </c>
      <c r="C239" s="282" t="s">
        <v>373</v>
      </c>
      <c r="D239" s="283" t="s">
        <v>15</v>
      </c>
      <c r="E239" s="282" t="s">
        <v>2856</v>
      </c>
      <c r="F239" s="63" t="s">
        <v>119</v>
      </c>
      <c r="G239" s="64" t="s">
        <v>319</v>
      </c>
      <c r="H239" s="282" t="s">
        <v>2455</v>
      </c>
      <c r="I239" s="282"/>
      <c r="J239" s="282" t="s">
        <v>5</v>
      </c>
      <c r="K239" s="282">
        <v>7.8</v>
      </c>
      <c r="L239" s="282" t="s">
        <v>382</v>
      </c>
      <c r="M239" s="282">
        <v>8</v>
      </c>
      <c r="N239" s="282">
        <v>32</v>
      </c>
      <c r="O239" s="282">
        <v>50</v>
      </c>
      <c r="P239" s="282" t="s">
        <v>0</v>
      </c>
      <c r="Q239" s="66" t="s">
        <v>0</v>
      </c>
      <c r="R239" s="282" t="s">
        <v>118</v>
      </c>
      <c r="S239" s="282" t="s">
        <v>118</v>
      </c>
      <c r="T239" s="64"/>
    </row>
    <row r="240" spans="1:20" s="20" customFormat="1" ht="17.25" customHeight="1">
      <c r="A240" s="282">
        <f>COUNTA($C$4:C240)</f>
        <v>237</v>
      </c>
      <c r="B240" s="282" t="s">
        <v>742</v>
      </c>
      <c r="C240" s="282" t="s">
        <v>373</v>
      </c>
      <c r="D240" s="283" t="s">
        <v>15</v>
      </c>
      <c r="E240" s="282" t="s">
        <v>2901</v>
      </c>
      <c r="F240" s="63" t="s">
        <v>119</v>
      </c>
      <c r="G240" s="64" t="s">
        <v>633</v>
      </c>
      <c r="H240" s="282" t="s">
        <v>2456</v>
      </c>
      <c r="I240" s="282"/>
      <c r="J240" s="282" t="s">
        <v>5</v>
      </c>
      <c r="K240" s="282">
        <v>7.8</v>
      </c>
      <c r="L240" s="282" t="s">
        <v>382</v>
      </c>
      <c r="M240" s="282">
        <v>4</v>
      </c>
      <c r="N240" s="282">
        <v>16</v>
      </c>
      <c r="O240" s="282">
        <v>50</v>
      </c>
      <c r="P240" s="282" t="s">
        <v>0</v>
      </c>
      <c r="Q240" s="66" t="s">
        <v>0</v>
      </c>
      <c r="R240" s="282" t="s">
        <v>0</v>
      </c>
      <c r="S240" s="282" t="s">
        <v>0</v>
      </c>
      <c r="T240" s="64"/>
    </row>
    <row r="241" spans="1:20" s="20" customFormat="1" ht="17.25" customHeight="1">
      <c r="A241" s="282">
        <f>COUNTA($C$4:C241)</f>
        <v>238</v>
      </c>
      <c r="B241" s="282" t="s">
        <v>742</v>
      </c>
      <c r="C241" s="282" t="s">
        <v>373</v>
      </c>
      <c r="D241" s="283" t="s">
        <v>15</v>
      </c>
      <c r="E241" s="282" t="s">
        <v>2857</v>
      </c>
      <c r="F241" s="63" t="s">
        <v>119</v>
      </c>
      <c r="G241" s="64" t="s">
        <v>634</v>
      </c>
      <c r="H241" s="282" t="s">
        <v>2457</v>
      </c>
      <c r="I241" s="282"/>
      <c r="J241" s="282" t="s">
        <v>5</v>
      </c>
      <c r="K241" s="282">
        <v>7.8</v>
      </c>
      <c r="L241" s="282" t="s">
        <v>382</v>
      </c>
      <c r="M241" s="282">
        <v>4</v>
      </c>
      <c r="N241" s="282">
        <v>16</v>
      </c>
      <c r="O241" s="282">
        <v>50</v>
      </c>
      <c r="P241" s="282" t="s">
        <v>0</v>
      </c>
      <c r="Q241" s="66" t="s">
        <v>0</v>
      </c>
      <c r="R241" s="282" t="s">
        <v>0</v>
      </c>
      <c r="S241" s="282" t="s">
        <v>0</v>
      </c>
      <c r="T241" s="64"/>
    </row>
    <row r="242" spans="1:20" s="20" customFormat="1" ht="17.25" customHeight="1">
      <c r="A242" s="282">
        <f>COUNTA($C$4:C242)</f>
        <v>239</v>
      </c>
      <c r="B242" s="282" t="s">
        <v>742</v>
      </c>
      <c r="C242" s="282" t="s">
        <v>373</v>
      </c>
      <c r="D242" s="283" t="s">
        <v>15</v>
      </c>
      <c r="E242" s="282" t="s">
        <v>2902</v>
      </c>
      <c r="F242" s="63" t="s">
        <v>119</v>
      </c>
      <c r="G242" s="64" t="s">
        <v>635</v>
      </c>
      <c r="H242" s="282" t="s">
        <v>2458</v>
      </c>
      <c r="I242" s="282"/>
      <c r="J242" s="282" t="s">
        <v>5</v>
      </c>
      <c r="K242" s="282">
        <v>7.8</v>
      </c>
      <c r="L242" s="282" t="s">
        <v>382</v>
      </c>
      <c r="M242" s="282">
        <v>4</v>
      </c>
      <c r="N242" s="282">
        <v>16</v>
      </c>
      <c r="O242" s="282">
        <v>50</v>
      </c>
      <c r="P242" s="282" t="s">
        <v>0</v>
      </c>
      <c r="Q242" s="66" t="s">
        <v>0</v>
      </c>
      <c r="R242" s="282" t="s">
        <v>0</v>
      </c>
      <c r="S242" s="282" t="s">
        <v>0</v>
      </c>
      <c r="T242" s="64"/>
    </row>
    <row r="243" spans="1:20" s="20" customFormat="1" ht="17.25" customHeight="1">
      <c r="A243" s="282">
        <f>COUNTA($C$4:C243)</f>
        <v>240</v>
      </c>
      <c r="B243" s="282" t="s">
        <v>742</v>
      </c>
      <c r="C243" s="282" t="s">
        <v>373</v>
      </c>
      <c r="D243" s="283" t="s">
        <v>15</v>
      </c>
      <c r="E243" s="282" t="s">
        <v>2858</v>
      </c>
      <c r="F243" s="63" t="s">
        <v>119</v>
      </c>
      <c r="G243" s="64" t="s">
        <v>636</v>
      </c>
      <c r="H243" s="282" t="s">
        <v>2459</v>
      </c>
      <c r="I243" s="282"/>
      <c r="J243" s="282" t="s">
        <v>5</v>
      </c>
      <c r="K243" s="282">
        <v>7.8</v>
      </c>
      <c r="L243" s="282" t="s">
        <v>382</v>
      </c>
      <c r="M243" s="282">
        <v>4</v>
      </c>
      <c r="N243" s="282">
        <v>16</v>
      </c>
      <c r="O243" s="282">
        <v>50</v>
      </c>
      <c r="P243" s="282" t="s">
        <v>0</v>
      </c>
      <c r="Q243" s="66" t="s">
        <v>0</v>
      </c>
      <c r="R243" s="282" t="s">
        <v>0</v>
      </c>
      <c r="S243" s="282" t="s">
        <v>0</v>
      </c>
      <c r="T243" s="64"/>
    </row>
    <row r="244" spans="1:20" s="17" customFormat="1" ht="15.75" customHeight="1">
      <c r="A244" s="282">
        <f>COUNTA($C$4:C244)</f>
        <v>241</v>
      </c>
      <c r="B244" s="282"/>
      <c r="C244" s="282" t="s">
        <v>373</v>
      </c>
      <c r="D244" s="283" t="s">
        <v>15</v>
      </c>
      <c r="E244" s="282" t="s">
        <v>3022</v>
      </c>
      <c r="F244" s="63" t="s">
        <v>2982</v>
      </c>
      <c r="G244" s="63" t="s">
        <v>3014</v>
      </c>
      <c r="H244" s="282" t="s">
        <v>2622</v>
      </c>
      <c r="I244" s="282"/>
      <c r="J244" s="282" t="s">
        <v>5</v>
      </c>
      <c r="K244" s="282">
        <v>7.8</v>
      </c>
      <c r="L244" s="282" t="s">
        <v>382</v>
      </c>
      <c r="M244" s="282">
        <v>4</v>
      </c>
      <c r="N244" s="282">
        <v>16</v>
      </c>
      <c r="O244" s="282">
        <v>50</v>
      </c>
      <c r="P244" s="282" t="s">
        <v>0</v>
      </c>
      <c r="Q244" s="66"/>
      <c r="R244" s="282" t="s">
        <v>0</v>
      </c>
      <c r="S244" s="282" t="s">
        <v>0</v>
      </c>
      <c r="T244" s="63"/>
    </row>
    <row r="245" spans="1:20" s="17" customFormat="1" ht="15.75" customHeight="1">
      <c r="A245" s="282">
        <f>COUNTA($C$4:C245)</f>
        <v>242</v>
      </c>
      <c r="B245" s="282"/>
      <c r="C245" s="282" t="s">
        <v>373</v>
      </c>
      <c r="D245" s="283" t="s">
        <v>15</v>
      </c>
      <c r="E245" s="282" t="s">
        <v>3012</v>
      </c>
      <c r="F245" s="63" t="s">
        <v>2982</v>
      </c>
      <c r="G245" s="63" t="s">
        <v>3015</v>
      </c>
      <c r="H245" s="282" t="s">
        <v>2623</v>
      </c>
      <c r="I245" s="282"/>
      <c r="J245" s="282" t="s">
        <v>5</v>
      </c>
      <c r="K245" s="282">
        <v>7.8</v>
      </c>
      <c r="L245" s="282" t="s">
        <v>382</v>
      </c>
      <c r="M245" s="282">
        <v>4</v>
      </c>
      <c r="N245" s="282">
        <v>16</v>
      </c>
      <c r="O245" s="282">
        <v>50</v>
      </c>
      <c r="P245" s="282" t="s">
        <v>0</v>
      </c>
      <c r="Q245" s="66"/>
      <c r="R245" s="282" t="s">
        <v>0</v>
      </c>
      <c r="S245" s="282" t="s">
        <v>0</v>
      </c>
      <c r="T245" s="63"/>
    </row>
    <row r="246" spans="1:20" s="17" customFormat="1" ht="15.75" customHeight="1">
      <c r="A246" s="282">
        <f>COUNTA($C$4:C246)</f>
        <v>243</v>
      </c>
      <c r="B246" s="282"/>
      <c r="C246" s="282" t="s">
        <v>373</v>
      </c>
      <c r="D246" s="283" t="s">
        <v>15</v>
      </c>
      <c r="E246" s="282" t="s">
        <v>3023</v>
      </c>
      <c r="F246" s="63" t="s">
        <v>2982</v>
      </c>
      <c r="G246" s="63" t="s">
        <v>3017</v>
      </c>
      <c r="H246" s="282" t="s">
        <v>2624</v>
      </c>
      <c r="I246" s="282"/>
      <c r="J246" s="282" t="s">
        <v>5</v>
      </c>
      <c r="K246" s="282">
        <v>7.8</v>
      </c>
      <c r="L246" s="282" t="s">
        <v>382</v>
      </c>
      <c r="M246" s="282">
        <v>4</v>
      </c>
      <c r="N246" s="282">
        <v>16</v>
      </c>
      <c r="O246" s="282">
        <v>50</v>
      </c>
      <c r="P246" s="282" t="s">
        <v>0</v>
      </c>
      <c r="Q246" s="66"/>
      <c r="R246" s="282" t="s">
        <v>0</v>
      </c>
      <c r="S246" s="282" t="s">
        <v>0</v>
      </c>
      <c r="T246" s="63"/>
    </row>
    <row r="247" spans="1:20" s="17" customFormat="1" ht="15.75" customHeight="1">
      <c r="A247" s="282">
        <f>COUNTA($C$4:C247)</f>
        <v>244</v>
      </c>
      <c r="B247" s="282"/>
      <c r="C247" s="282" t="s">
        <v>373</v>
      </c>
      <c r="D247" s="283" t="s">
        <v>15</v>
      </c>
      <c r="E247" s="282" t="s">
        <v>3024</v>
      </c>
      <c r="F247" s="63" t="s">
        <v>2982</v>
      </c>
      <c r="G247" s="63" t="s">
        <v>3018</v>
      </c>
      <c r="H247" s="282" t="s">
        <v>2625</v>
      </c>
      <c r="I247" s="282"/>
      <c r="J247" s="282" t="s">
        <v>5</v>
      </c>
      <c r="K247" s="282">
        <v>7.8</v>
      </c>
      <c r="L247" s="282" t="s">
        <v>382</v>
      </c>
      <c r="M247" s="282">
        <v>4</v>
      </c>
      <c r="N247" s="282">
        <v>16</v>
      </c>
      <c r="O247" s="282">
        <v>50</v>
      </c>
      <c r="P247" s="282" t="s">
        <v>0</v>
      </c>
      <c r="Q247" s="66"/>
      <c r="R247" s="282" t="s">
        <v>0</v>
      </c>
      <c r="S247" s="282" t="s">
        <v>0</v>
      </c>
      <c r="T247" s="63"/>
    </row>
    <row r="248" spans="1:20" s="17" customFormat="1" ht="15.75" customHeight="1">
      <c r="A248" s="282">
        <f>COUNTA($C$4:C248)</f>
        <v>245</v>
      </c>
      <c r="B248" s="282"/>
      <c r="C248" s="282" t="s">
        <v>373</v>
      </c>
      <c r="D248" s="283" t="s">
        <v>15</v>
      </c>
      <c r="E248" s="282" t="s">
        <v>3025</v>
      </c>
      <c r="F248" s="63" t="s">
        <v>2982</v>
      </c>
      <c r="G248" s="63" t="s">
        <v>3020</v>
      </c>
      <c r="H248" s="282" t="s">
        <v>2626</v>
      </c>
      <c r="I248" s="282"/>
      <c r="J248" s="282" t="s">
        <v>5</v>
      </c>
      <c r="K248" s="282">
        <v>7.8</v>
      </c>
      <c r="L248" s="282" t="s">
        <v>382</v>
      </c>
      <c r="M248" s="282">
        <v>4</v>
      </c>
      <c r="N248" s="282">
        <v>16</v>
      </c>
      <c r="O248" s="282">
        <v>50</v>
      </c>
      <c r="P248" s="282" t="s">
        <v>0</v>
      </c>
      <c r="Q248" s="66"/>
      <c r="R248" s="282" t="s">
        <v>0</v>
      </c>
      <c r="S248" s="282" t="s">
        <v>0</v>
      </c>
      <c r="T248" s="63"/>
    </row>
    <row r="249" spans="1:20" s="17" customFormat="1" ht="15.75" customHeight="1">
      <c r="A249" s="282">
        <f>COUNTA($C$4:C249)</f>
        <v>246</v>
      </c>
      <c r="B249" s="282"/>
      <c r="C249" s="282" t="s">
        <v>373</v>
      </c>
      <c r="D249" s="283" t="s">
        <v>15</v>
      </c>
      <c r="E249" s="282" t="s">
        <v>3026</v>
      </c>
      <c r="F249" s="63" t="s">
        <v>2982</v>
      </c>
      <c r="G249" s="63" t="s">
        <v>3021</v>
      </c>
      <c r="H249" s="282" t="s">
        <v>2627</v>
      </c>
      <c r="I249" s="282"/>
      <c r="J249" s="282" t="s">
        <v>5</v>
      </c>
      <c r="K249" s="282">
        <v>7.8</v>
      </c>
      <c r="L249" s="282" t="s">
        <v>382</v>
      </c>
      <c r="M249" s="282">
        <v>4</v>
      </c>
      <c r="N249" s="282">
        <v>16</v>
      </c>
      <c r="O249" s="282">
        <v>50</v>
      </c>
      <c r="P249" s="282" t="s">
        <v>0</v>
      </c>
      <c r="Q249" s="66"/>
      <c r="R249" s="282" t="s">
        <v>0</v>
      </c>
      <c r="S249" s="282" t="s">
        <v>0</v>
      </c>
      <c r="T249" s="63"/>
    </row>
    <row r="250" spans="1:20" s="20" customFormat="1" ht="17.25" customHeight="1">
      <c r="A250" s="282">
        <f>COUNTA($C$4:C250)</f>
        <v>247</v>
      </c>
      <c r="B250" s="282"/>
      <c r="C250" s="282" t="s">
        <v>373</v>
      </c>
      <c r="D250" s="283" t="s">
        <v>15</v>
      </c>
      <c r="E250" s="282" t="s">
        <v>2954</v>
      </c>
      <c r="F250" s="64" t="s">
        <v>133</v>
      </c>
      <c r="G250" s="64" t="s">
        <v>3013</v>
      </c>
      <c r="H250" s="282" t="s">
        <v>3027</v>
      </c>
      <c r="I250" s="282"/>
      <c r="J250" s="282" t="s">
        <v>244</v>
      </c>
      <c r="K250" s="282">
        <v>7.8</v>
      </c>
      <c r="L250" s="282" t="s">
        <v>536</v>
      </c>
      <c r="M250" s="282">
        <v>8</v>
      </c>
      <c r="N250" s="282">
        <v>64</v>
      </c>
      <c r="O250" s="282">
        <v>50</v>
      </c>
      <c r="P250" s="282" t="s">
        <v>0</v>
      </c>
      <c r="Q250" s="66">
        <v>6000</v>
      </c>
      <c r="R250" s="282" t="s">
        <v>0</v>
      </c>
      <c r="S250" s="282" t="s">
        <v>0</v>
      </c>
      <c r="T250" s="64" t="s">
        <v>348</v>
      </c>
    </row>
    <row r="251" spans="1:20" s="20" customFormat="1" ht="17.25" customHeight="1">
      <c r="A251" s="282">
        <f>COUNTA($C$4:C251)</f>
        <v>248</v>
      </c>
      <c r="B251" s="282"/>
      <c r="C251" s="282" t="s">
        <v>373</v>
      </c>
      <c r="D251" s="283" t="s">
        <v>15</v>
      </c>
      <c r="E251" s="282" t="s">
        <v>2955</v>
      </c>
      <c r="F251" s="64" t="s">
        <v>133</v>
      </c>
      <c r="G251" s="64" t="s">
        <v>331</v>
      </c>
      <c r="H251" s="282" t="s">
        <v>2976</v>
      </c>
      <c r="I251" s="282"/>
      <c r="J251" s="282" t="s">
        <v>244</v>
      </c>
      <c r="K251" s="282">
        <v>7.8</v>
      </c>
      <c r="L251" s="282" t="s">
        <v>536</v>
      </c>
      <c r="M251" s="282">
        <v>8</v>
      </c>
      <c r="N251" s="282">
        <v>64</v>
      </c>
      <c r="O251" s="282">
        <v>50</v>
      </c>
      <c r="P251" s="282" t="s">
        <v>0</v>
      </c>
      <c r="Q251" s="66">
        <v>6000</v>
      </c>
      <c r="R251" s="282" t="s">
        <v>0</v>
      </c>
      <c r="S251" s="282" t="s">
        <v>0</v>
      </c>
      <c r="T251" s="64" t="s">
        <v>348</v>
      </c>
    </row>
    <row r="252" spans="1:20" s="20" customFormat="1" ht="17.25" customHeight="1">
      <c r="A252" s="282">
        <f>COUNTA($C$4:C252)</f>
        <v>249</v>
      </c>
      <c r="B252" s="282"/>
      <c r="C252" s="282" t="s">
        <v>373</v>
      </c>
      <c r="D252" s="283" t="s">
        <v>15</v>
      </c>
      <c r="E252" s="282" t="s">
        <v>2956</v>
      </c>
      <c r="F252" s="64" t="s">
        <v>133</v>
      </c>
      <c r="G252" s="64" t="s">
        <v>3016</v>
      </c>
      <c r="H252" s="282" t="s">
        <v>2977</v>
      </c>
      <c r="I252" s="282"/>
      <c r="J252" s="282" t="s">
        <v>244</v>
      </c>
      <c r="K252" s="282">
        <v>7.8</v>
      </c>
      <c r="L252" s="282" t="s">
        <v>536</v>
      </c>
      <c r="M252" s="282">
        <v>8</v>
      </c>
      <c r="N252" s="282">
        <v>64</v>
      </c>
      <c r="O252" s="282">
        <v>50</v>
      </c>
      <c r="P252" s="282" t="s">
        <v>0</v>
      </c>
      <c r="Q252" s="66">
        <v>6000</v>
      </c>
      <c r="R252" s="282" t="s">
        <v>0</v>
      </c>
      <c r="S252" s="282" t="s">
        <v>0</v>
      </c>
      <c r="T252" s="64"/>
    </row>
    <row r="253" spans="1:20" s="20" customFormat="1" ht="17.25" customHeight="1">
      <c r="A253" s="282">
        <f>COUNTA($C$4:C253)</f>
        <v>250</v>
      </c>
      <c r="B253" s="282"/>
      <c r="C253" s="282" t="s">
        <v>373</v>
      </c>
      <c r="D253" s="283" t="s">
        <v>15</v>
      </c>
      <c r="E253" s="282" t="s">
        <v>2957</v>
      </c>
      <c r="F253" s="64" t="s">
        <v>133</v>
      </c>
      <c r="G253" s="64" t="s">
        <v>326</v>
      </c>
      <c r="H253" s="282" t="s">
        <v>2978</v>
      </c>
      <c r="I253" s="282"/>
      <c r="J253" s="282" t="s">
        <v>244</v>
      </c>
      <c r="K253" s="282">
        <v>7.8</v>
      </c>
      <c r="L253" s="282" t="s">
        <v>536</v>
      </c>
      <c r="M253" s="282">
        <v>8</v>
      </c>
      <c r="N253" s="282">
        <v>64</v>
      </c>
      <c r="O253" s="282">
        <v>50</v>
      </c>
      <c r="P253" s="282" t="s">
        <v>0</v>
      </c>
      <c r="Q253" s="66">
        <v>6000</v>
      </c>
      <c r="R253" s="282" t="s">
        <v>0</v>
      </c>
      <c r="S253" s="282" t="s">
        <v>0</v>
      </c>
      <c r="T253" s="64"/>
    </row>
    <row r="254" spans="1:20" s="20" customFormat="1" ht="17.25" customHeight="1">
      <c r="A254" s="282">
        <f>COUNTA($C$4:C254)</f>
        <v>251</v>
      </c>
      <c r="B254" s="282"/>
      <c r="C254" s="282" t="s">
        <v>373</v>
      </c>
      <c r="D254" s="283" t="s">
        <v>15</v>
      </c>
      <c r="E254" s="282" t="s">
        <v>2958</v>
      </c>
      <c r="F254" s="64" t="s">
        <v>133</v>
      </c>
      <c r="G254" s="64" t="s">
        <v>3019</v>
      </c>
      <c r="H254" s="282" t="s">
        <v>3028</v>
      </c>
      <c r="I254" s="282"/>
      <c r="J254" s="282" t="s">
        <v>244</v>
      </c>
      <c r="K254" s="282">
        <v>7.8</v>
      </c>
      <c r="L254" s="282" t="s">
        <v>536</v>
      </c>
      <c r="M254" s="282">
        <v>8</v>
      </c>
      <c r="N254" s="282">
        <v>64</v>
      </c>
      <c r="O254" s="282">
        <v>50</v>
      </c>
      <c r="P254" s="282" t="s">
        <v>0</v>
      </c>
      <c r="Q254" s="66">
        <v>6000</v>
      </c>
      <c r="R254" s="282" t="s">
        <v>0</v>
      </c>
      <c r="S254" s="282" t="s">
        <v>0</v>
      </c>
      <c r="T254" s="64"/>
    </row>
    <row r="255" spans="1:20" s="20" customFormat="1" ht="17.25" customHeight="1">
      <c r="A255" s="282">
        <f>COUNTA($C$4:C255)</f>
        <v>252</v>
      </c>
      <c r="B255" s="282"/>
      <c r="C255" s="282" t="s">
        <v>373</v>
      </c>
      <c r="D255" s="283" t="s">
        <v>15</v>
      </c>
      <c r="E255" s="282" t="s">
        <v>2959</v>
      </c>
      <c r="F255" s="64" t="s">
        <v>133</v>
      </c>
      <c r="G255" s="64" t="s">
        <v>327</v>
      </c>
      <c r="H255" s="282" t="s">
        <v>3029</v>
      </c>
      <c r="I255" s="282"/>
      <c r="J255" s="282" t="s">
        <v>244</v>
      </c>
      <c r="K255" s="282">
        <v>7.8</v>
      </c>
      <c r="L255" s="282" t="s">
        <v>536</v>
      </c>
      <c r="M255" s="282">
        <v>8</v>
      </c>
      <c r="N255" s="282">
        <v>64</v>
      </c>
      <c r="O255" s="282">
        <v>50</v>
      </c>
      <c r="P255" s="282" t="s">
        <v>0</v>
      </c>
      <c r="Q255" s="66">
        <v>6000</v>
      </c>
      <c r="R255" s="282" t="s">
        <v>0</v>
      </c>
      <c r="S255" s="282" t="s">
        <v>0</v>
      </c>
      <c r="T255" s="64"/>
    </row>
    <row r="256" spans="1:20" s="20" customFormat="1" ht="17.25" customHeight="1">
      <c r="A256" s="282">
        <f>COUNTA($C$4:C256)</f>
        <v>253</v>
      </c>
      <c r="B256" s="282"/>
      <c r="C256" s="282" t="s">
        <v>373</v>
      </c>
      <c r="D256" s="283" t="s">
        <v>15</v>
      </c>
      <c r="E256" s="282" t="s">
        <v>2960</v>
      </c>
      <c r="F256" s="63" t="s">
        <v>302</v>
      </c>
      <c r="G256" s="63" t="s">
        <v>733</v>
      </c>
      <c r="H256" s="282" t="s">
        <v>3030</v>
      </c>
      <c r="I256" s="282"/>
      <c r="J256" s="282" t="s">
        <v>5</v>
      </c>
      <c r="K256" s="282">
        <v>7.8</v>
      </c>
      <c r="L256" s="282" t="s">
        <v>536</v>
      </c>
      <c r="M256" s="282">
        <v>8</v>
      </c>
      <c r="N256" s="282">
        <v>64</v>
      </c>
      <c r="O256" s="282">
        <v>50</v>
      </c>
      <c r="P256" s="282" t="s">
        <v>0</v>
      </c>
      <c r="Q256" s="66">
        <v>6000</v>
      </c>
      <c r="R256" s="282" t="s">
        <v>0</v>
      </c>
      <c r="S256" s="282" t="s">
        <v>0</v>
      </c>
      <c r="T256" s="64"/>
    </row>
    <row r="257" spans="1:20" s="20" customFormat="1" ht="17.25" customHeight="1">
      <c r="A257" s="282">
        <f>COUNTA($C$4:C257)</f>
        <v>254</v>
      </c>
      <c r="B257" s="282"/>
      <c r="C257" s="282" t="s">
        <v>373</v>
      </c>
      <c r="D257" s="283" t="s">
        <v>15</v>
      </c>
      <c r="E257" s="282" t="s">
        <v>2961</v>
      </c>
      <c r="F257" s="63" t="s">
        <v>302</v>
      </c>
      <c r="G257" s="63" t="s">
        <v>734</v>
      </c>
      <c r="H257" s="282" t="s">
        <v>3031</v>
      </c>
      <c r="I257" s="282"/>
      <c r="J257" s="282" t="s">
        <v>5</v>
      </c>
      <c r="K257" s="282">
        <v>7.8</v>
      </c>
      <c r="L257" s="282" t="s">
        <v>536</v>
      </c>
      <c r="M257" s="282">
        <v>8</v>
      </c>
      <c r="N257" s="282">
        <v>64</v>
      </c>
      <c r="O257" s="282">
        <v>50</v>
      </c>
      <c r="P257" s="282" t="s">
        <v>0</v>
      </c>
      <c r="Q257" s="66">
        <v>6000</v>
      </c>
      <c r="R257" s="282" t="s">
        <v>0</v>
      </c>
      <c r="S257" s="282" t="s">
        <v>0</v>
      </c>
      <c r="T257" s="64"/>
    </row>
    <row r="258" spans="1:20" s="20" customFormat="1" ht="17.25" customHeight="1">
      <c r="A258" s="282">
        <f>COUNTA($C$4:C258)</f>
        <v>255</v>
      </c>
      <c r="B258" s="282"/>
      <c r="C258" s="282" t="s">
        <v>373</v>
      </c>
      <c r="D258" s="283" t="s">
        <v>15</v>
      </c>
      <c r="E258" s="282" t="s">
        <v>2962</v>
      </c>
      <c r="F258" s="63" t="s">
        <v>302</v>
      </c>
      <c r="G258" s="63" t="s">
        <v>735</v>
      </c>
      <c r="H258" s="282" t="s">
        <v>3032</v>
      </c>
      <c r="I258" s="282"/>
      <c r="J258" s="282" t="s">
        <v>5</v>
      </c>
      <c r="K258" s="282">
        <v>7.8</v>
      </c>
      <c r="L258" s="282" t="s">
        <v>536</v>
      </c>
      <c r="M258" s="282">
        <v>8</v>
      </c>
      <c r="N258" s="282">
        <v>64</v>
      </c>
      <c r="O258" s="282">
        <v>50</v>
      </c>
      <c r="P258" s="282" t="s">
        <v>0</v>
      </c>
      <c r="Q258" s="66">
        <v>6000</v>
      </c>
      <c r="R258" s="282" t="s">
        <v>0</v>
      </c>
      <c r="S258" s="282" t="s">
        <v>0</v>
      </c>
      <c r="T258" s="64"/>
    </row>
    <row r="259" spans="1:20" s="20" customFormat="1" ht="17.25" customHeight="1">
      <c r="A259" s="282">
        <f>COUNTA($C$4:C259)</f>
        <v>256</v>
      </c>
      <c r="B259" s="282"/>
      <c r="C259" s="282" t="s">
        <v>373</v>
      </c>
      <c r="D259" s="283" t="s">
        <v>15</v>
      </c>
      <c r="E259" s="282" t="s">
        <v>2963</v>
      </c>
      <c r="F259" s="63" t="s">
        <v>302</v>
      </c>
      <c r="G259" s="63" t="s">
        <v>334</v>
      </c>
      <c r="H259" s="282" t="s">
        <v>3033</v>
      </c>
      <c r="I259" s="282"/>
      <c r="J259" s="282" t="s">
        <v>5</v>
      </c>
      <c r="K259" s="282">
        <v>7.8</v>
      </c>
      <c r="L259" s="282" t="s">
        <v>536</v>
      </c>
      <c r="M259" s="282">
        <v>8</v>
      </c>
      <c r="N259" s="282">
        <v>64</v>
      </c>
      <c r="O259" s="282">
        <v>50</v>
      </c>
      <c r="P259" s="282" t="s">
        <v>0</v>
      </c>
      <c r="Q259" s="66">
        <v>6000</v>
      </c>
      <c r="R259" s="282" t="s">
        <v>0</v>
      </c>
      <c r="S259" s="282" t="s">
        <v>0</v>
      </c>
      <c r="T259" s="64"/>
    </row>
    <row r="260" spans="1:20" s="20" customFormat="1" ht="17.25" customHeight="1">
      <c r="A260" s="282">
        <f>COUNTA($C$4:C260)</f>
        <v>257</v>
      </c>
      <c r="B260" s="282" t="s">
        <v>744</v>
      </c>
      <c r="C260" s="282" t="s">
        <v>373</v>
      </c>
      <c r="D260" s="282" t="s">
        <v>2979</v>
      </c>
      <c r="E260" s="282" t="s">
        <v>3043</v>
      </c>
      <c r="F260" s="63" t="s">
        <v>123</v>
      </c>
      <c r="G260" s="63" t="s">
        <v>736</v>
      </c>
      <c r="H260" s="282" t="s">
        <v>3103</v>
      </c>
      <c r="I260" s="282"/>
      <c r="J260" s="282" t="s">
        <v>244</v>
      </c>
      <c r="K260" s="282">
        <v>7.8</v>
      </c>
      <c r="L260" s="282" t="s">
        <v>382</v>
      </c>
      <c r="M260" s="282">
        <v>4</v>
      </c>
      <c r="N260" s="282">
        <v>16</v>
      </c>
      <c r="O260" s="282">
        <v>50</v>
      </c>
      <c r="P260" s="282" t="s">
        <v>0</v>
      </c>
      <c r="Q260" s="66">
        <v>1000</v>
      </c>
      <c r="R260" s="282" t="s">
        <v>0</v>
      </c>
      <c r="S260" s="282" t="s">
        <v>118</v>
      </c>
      <c r="T260" s="64" t="s">
        <v>3045</v>
      </c>
    </row>
    <row r="261" spans="1:20" s="20" customFormat="1" ht="17.25" customHeight="1">
      <c r="A261" s="282">
        <f>COUNTA($C$4:C261)</f>
        <v>258</v>
      </c>
      <c r="B261" s="282" t="s">
        <v>744</v>
      </c>
      <c r="C261" s="282" t="s">
        <v>373</v>
      </c>
      <c r="D261" s="282" t="s">
        <v>2979</v>
      </c>
      <c r="E261" s="282" t="s">
        <v>3044</v>
      </c>
      <c r="F261" s="63" t="s">
        <v>123</v>
      </c>
      <c r="G261" s="63" t="s">
        <v>736</v>
      </c>
      <c r="H261" s="282" t="s">
        <v>3104</v>
      </c>
      <c r="I261" s="282"/>
      <c r="J261" s="282" t="s">
        <v>244</v>
      </c>
      <c r="K261" s="282">
        <v>7.8</v>
      </c>
      <c r="L261" s="282" t="s">
        <v>382</v>
      </c>
      <c r="M261" s="282">
        <v>4</v>
      </c>
      <c r="N261" s="282">
        <v>16</v>
      </c>
      <c r="O261" s="282">
        <v>50</v>
      </c>
      <c r="P261" s="282" t="s">
        <v>0</v>
      </c>
      <c r="Q261" s="66">
        <v>1000</v>
      </c>
      <c r="R261" s="282" t="s">
        <v>0</v>
      </c>
      <c r="S261" s="282" t="s">
        <v>118</v>
      </c>
      <c r="T261" s="64" t="s">
        <v>3045</v>
      </c>
    </row>
    <row r="262" spans="1:20" s="20" customFormat="1" ht="17.25" customHeight="1">
      <c r="A262" s="282">
        <f>COUNTA($C$4:C262)</f>
        <v>259</v>
      </c>
      <c r="B262" s="282" t="s">
        <v>744</v>
      </c>
      <c r="C262" s="282" t="s">
        <v>373</v>
      </c>
      <c r="D262" s="282" t="s">
        <v>2979</v>
      </c>
      <c r="E262" s="282" t="s">
        <v>3034</v>
      </c>
      <c r="F262" s="63" t="s">
        <v>123</v>
      </c>
      <c r="G262" s="63" t="s">
        <v>736</v>
      </c>
      <c r="H262" s="282" t="s">
        <v>3105</v>
      </c>
      <c r="I262" s="282"/>
      <c r="J262" s="282" t="s">
        <v>244</v>
      </c>
      <c r="K262" s="282">
        <v>7.8</v>
      </c>
      <c r="L262" s="282" t="s">
        <v>382</v>
      </c>
      <c r="M262" s="282">
        <v>4</v>
      </c>
      <c r="N262" s="282">
        <v>16</v>
      </c>
      <c r="O262" s="282">
        <v>50</v>
      </c>
      <c r="P262" s="282" t="s">
        <v>0</v>
      </c>
      <c r="Q262" s="66">
        <v>1000</v>
      </c>
      <c r="R262" s="282" t="s">
        <v>0</v>
      </c>
      <c r="S262" s="282" t="s">
        <v>118</v>
      </c>
      <c r="T262" s="64" t="s">
        <v>3045</v>
      </c>
    </row>
    <row r="263" spans="1:20" s="17" customFormat="1" ht="15.75" customHeight="1">
      <c r="A263" s="282">
        <f>COUNTA($C$4:C263)</f>
        <v>260</v>
      </c>
      <c r="B263" s="282"/>
      <c r="C263" s="282" t="s">
        <v>373</v>
      </c>
      <c r="D263" s="282" t="s">
        <v>2979</v>
      </c>
      <c r="E263" s="282" t="s">
        <v>3050</v>
      </c>
      <c r="F263" s="63" t="s">
        <v>121</v>
      </c>
      <c r="G263" s="63" t="s">
        <v>3053</v>
      </c>
      <c r="H263" s="282" t="s">
        <v>3106</v>
      </c>
      <c r="I263" s="282"/>
      <c r="J263" s="282" t="s">
        <v>5</v>
      </c>
      <c r="K263" s="282">
        <v>7.8</v>
      </c>
      <c r="L263" s="282" t="s">
        <v>382</v>
      </c>
      <c r="M263" s="282">
        <v>8</v>
      </c>
      <c r="N263" s="282">
        <v>32</v>
      </c>
      <c r="O263" s="282">
        <v>50</v>
      </c>
      <c r="P263" s="282" t="s">
        <v>0</v>
      </c>
      <c r="Q263" s="66" t="s">
        <v>0</v>
      </c>
      <c r="R263" s="282" t="s">
        <v>0</v>
      </c>
      <c r="S263" s="282" t="s">
        <v>118</v>
      </c>
      <c r="T263" s="63" t="s">
        <v>3046</v>
      </c>
    </row>
    <row r="264" spans="1:20" s="17" customFormat="1" ht="15.75" customHeight="1">
      <c r="A264" s="282">
        <f>COUNTA($C$4:C264)</f>
        <v>261</v>
      </c>
      <c r="B264" s="282"/>
      <c r="C264" s="282" t="s">
        <v>373</v>
      </c>
      <c r="D264" s="282" t="s">
        <v>2979</v>
      </c>
      <c r="E264" s="282" t="s">
        <v>3035</v>
      </c>
      <c r="F264" s="63" t="s">
        <v>266</v>
      </c>
      <c r="G264" s="63" t="s">
        <v>3053</v>
      </c>
      <c r="H264" s="282" t="s">
        <v>3107</v>
      </c>
      <c r="I264" s="282"/>
      <c r="J264" s="282" t="s">
        <v>244</v>
      </c>
      <c r="K264" s="282">
        <v>7.8</v>
      </c>
      <c r="L264" s="282" t="s">
        <v>382</v>
      </c>
      <c r="M264" s="282">
        <v>8</v>
      </c>
      <c r="N264" s="282">
        <v>32</v>
      </c>
      <c r="O264" s="282">
        <v>50</v>
      </c>
      <c r="P264" s="282" t="s">
        <v>0</v>
      </c>
      <c r="Q264" s="66" t="s">
        <v>0</v>
      </c>
      <c r="R264" s="282" t="s">
        <v>0</v>
      </c>
      <c r="S264" s="282" t="s">
        <v>118</v>
      </c>
      <c r="T264" s="63" t="s">
        <v>3047</v>
      </c>
    </row>
    <row r="265" spans="1:20" s="20" customFormat="1" ht="17.25" customHeight="1">
      <c r="A265" s="282">
        <f>COUNTA($C$4:C265)</f>
        <v>262</v>
      </c>
      <c r="B265" s="282"/>
      <c r="C265" s="282" t="s">
        <v>373</v>
      </c>
      <c r="D265" s="282" t="s">
        <v>2979</v>
      </c>
      <c r="E265" s="282" t="s">
        <v>3036</v>
      </c>
      <c r="F265" s="63" t="s">
        <v>266</v>
      </c>
      <c r="G265" s="63" t="s">
        <v>3053</v>
      </c>
      <c r="H265" s="282" t="s">
        <v>3108</v>
      </c>
      <c r="I265" s="282"/>
      <c r="J265" s="282" t="s">
        <v>244</v>
      </c>
      <c r="K265" s="282">
        <v>7.8</v>
      </c>
      <c r="L265" s="282" t="s">
        <v>382</v>
      </c>
      <c r="M265" s="282">
        <v>8</v>
      </c>
      <c r="N265" s="282">
        <v>32</v>
      </c>
      <c r="O265" s="282">
        <v>50</v>
      </c>
      <c r="P265" s="282" t="s">
        <v>0</v>
      </c>
      <c r="Q265" s="66" t="s">
        <v>0</v>
      </c>
      <c r="R265" s="282" t="s">
        <v>0</v>
      </c>
      <c r="S265" s="282" t="s">
        <v>0</v>
      </c>
      <c r="T265" s="64" t="s">
        <v>3048</v>
      </c>
    </row>
    <row r="266" spans="1:20" s="17" customFormat="1" ht="15.75" customHeight="1">
      <c r="A266" s="282">
        <f>COUNTA($C$4:C266)</f>
        <v>263</v>
      </c>
      <c r="B266" s="282"/>
      <c r="C266" s="282" t="s">
        <v>373</v>
      </c>
      <c r="D266" s="282" t="s">
        <v>2979</v>
      </c>
      <c r="E266" s="282" t="s">
        <v>3037</v>
      </c>
      <c r="F266" s="63" t="s">
        <v>266</v>
      </c>
      <c r="G266" s="63" t="s">
        <v>3053</v>
      </c>
      <c r="H266" s="282" t="s">
        <v>3109</v>
      </c>
      <c r="I266" s="282"/>
      <c r="J266" s="282" t="s">
        <v>244</v>
      </c>
      <c r="K266" s="282">
        <v>7.8</v>
      </c>
      <c r="L266" s="282" t="s">
        <v>382</v>
      </c>
      <c r="M266" s="282">
        <v>8</v>
      </c>
      <c r="N266" s="282">
        <v>32</v>
      </c>
      <c r="O266" s="282">
        <v>50</v>
      </c>
      <c r="P266" s="282" t="s">
        <v>0</v>
      </c>
      <c r="Q266" s="66" t="s">
        <v>0</v>
      </c>
      <c r="R266" s="282" t="s">
        <v>0</v>
      </c>
      <c r="S266" s="282" t="s">
        <v>0</v>
      </c>
      <c r="T266" s="63" t="s">
        <v>3049</v>
      </c>
    </row>
    <row r="267" spans="1:20" s="17" customFormat="1" ht="15.75" customHeight="1">
      <c r="A267" s="282">
        <f>COUNTA($C$4:C267)</f>
        <v>264</v>
      </c>
      <c r="B267" s="282"/>
      <c r="C267" s="282" t="s">
        <v>373</v>
      </c>
      <c r="D267" s="282" t="s">
        <v>2979</v>
      </c>
      <c r="E267" s="282" t="s">
        <v>3038</v>
      </c>
      <c r="F267" s="63" t="s">
        <v>121</v>
      </c>
      <c r="G267" s="63" t="s">
        <v>3053</v>
      </c>
      <c r="H267" s="282" t="s">
        <v>3110</v>
      </c>
      <c r="I267" s="282"/>
      <c r="J267" s="282" t="s">
        <v>244</v>
      </c>
      <c r="K267" s="282">
        <v>7.8</v>
      </c>
      <c r="L267" s="282" t="s">
        <v>382</v>
      </c>
      <c r="M267" s="282">
        <v>8</v>
      </c>
      <c r="N267" s="282">
        <v>32</v>
      </c>
      <c r="O267" s="282">
        <v>50</v>
      </c>
      <c r="P267" s="282" t="s">
        <v>0</v>
      </c>
      <c r="Q267" s="66" t="s">
        <v>0</v>
      </c>
      <c r="R267" s="282" t="s">
        <v>0</v>
      </c>
      <c r="S267" s="282" t="s">
        <v>0</v>
      </c>
      <c r="T267" s="63" t="s">
        <v>3051</v>
      </c>
    </row>
    <row r="268" spans="1:20" s="17" customFormat="1" ht="15.75" customHeight="1">
      <c r="A268" s="282">
        <f>COUNTA($C$4:C268)</f>
        <v>265</v>
      </c>
      <c r="B268" s="282"/>
      <c r="C268" s="282" t="s">
        <v>373</v>
      </c>
      <c r="D268" s="282" t="s">
        <v>2979</v>
      </c>
      <c r="E268" s="282" t="s">
        <v>3057</v>
      </c>
      <c r="F268" s="63" t="s">
        <v>131</v>
      </c>
      <c r="G268" s="63" t="s">
        <v>3054</v>
      </c>
      <c r="H268" s="282" t="s">
        <v>3111</v>
      </c>
      <c r="I268" s="282"/>
      <c r="J268" s="282" t="s">
        <v>5</v>
      </c>
      <c r="K268" s="282">
        <v>7.8</v>
      </c>
      <c r="L268" s="282" t="s">
        <v>382</v>
      </c>
      <c r="M268" s="282">
        <v>8</v>
      </c>
      <c r="N268" s="282">
        <v>32</v>
      </c>
      <c r="O268" s="282">
        <v>50</v>
      </c>
      <c r="P268" s="282" t="s">
        <v>0</v>
      </c>
      <c r="Q268" s="66" t="s">
        <v>0</v>
      </c>
      <c r="R268" s="282" t="s">
        <v>0</v>
      </c>
      <c r="S268" s="282" t="s">
        <v>118</v>
      </c>
      <c r="T268" s="63" t="s">
        <v>3052</v>
      </c>
    </row>
    <row r="269" spans="1:20" s="17" customFormat="1" ht="15.75" customHeight="1">
      <c r="A269" s="282">
        <f>COUNTA($C$4:C269)</f>
        <v>266</v>
      </c>
      <c r="B269" s="282"/>
      <c r="C269" s="282" t="s">
        <v>373</v>
      </c>
      <c r="D269" s="282" t="s">
        <v>2979</v>
      </c>
      <c r="E269" s="282" t="s">
        <v>3058</v>
      </c>
      <c r="F269" s="63" t="s">
        <v>131</v>
      </c>
      <c r="G269" s="63" t="s">
        <v>195</v>
      </c>
      <c r="H269" s="282" t="s">
        <v>3112</v>
      </c>
      <c r="I269" s="282"/>
      <c r="J269" s="282" t="s">
        <v>5</v>
      </c>
      <c r="K269" s="282">
        <v>7.8</v>
      </c>
      <c r="L269" s="282" t="s">
        <v>382</v>
      </c>
      <c r="M269" s="282">
        <v>8</v>
      </c>
      <c r="N269" s="282">
        <v>32</v>
      </c>
      <c r="O269" s="282">
        <v>50</v>
      </c>
      <c r="P269" s="282" t="s">
        <v>0</v>
      </c>
      <c r="Q269" s="66" t="s">
        <v>0</v>
      </c>
      <c r="R269" s="282" t="s">
        <v>0</v>
      </c>
      <c r="S269" s="282" t="s">
        <v>118</v>
      </c>
      <c r="T269" s="63" t="s">
        <v>3052</v>
      </c>
    </row>
    <row r="270" spans="1:20" s="17" customFormat="1" ht="15.75" customHeight="1">
      <c r="A270" s="282">
        <f>COUNTA($C$4:C270)</f>
        <v>267</v>
      </c>
      <c r="B270" s="282"/>
      <c r="C270" s="282" t="s">
        <v>373</v>
      </c>
      <c r="D270" s="282" t="s">
        <v>2979</v>
      </c>
      <c r="E270" s="282" t="s">
        <v>3059</v>
      </c>
      <c r="F270" s="63" t="s">
        <v>132</v>
      </c>
      <c r="G270" s="63" t="s">
        <v>3055</v>
      </c>
      <c r="H270" s="282" t="s">
        <v>3113</v>
      </c>
      <c r="I270" s="282"/>
      <c r="J270" s="282" t="s">
        <v>5</v>
      </c>
      <c r="K270" s="282">
        <v>7.8</v>
      </c>
      <c r="L270" s="282" t="s">
        <v>382</v>
      </c>
      <c r="M270" s="282">
        <v>8</v>
      </c>
      <c r="N270" s="282">
        <v>32</v>
      </c>
      <c r="O270" s="282">
        <v>50</v>
      </c>
      <c r="P270" s="282" t="s">
        <v>0</v>
      </c>
      <c r="Q270" s="66" t="s">
        <v>0</v>
      </c>
      <c r="R270" s="282" t="s">
        <v>0</v>
      </c>
      <c r="S270" s="282" t="s">
        <v>118</v>
      </c>
      <c r="T270" s="63" t="s">
        <v>3056</v>
      </c>
    </row>
    <row r="271" spans="1:20" s="18" customFormat="1" ht="15.75" customHeight="1">
      <c r="A271" s="282">
        <f>COUNTA($C$4:C271)</f>
        <v>268</v>
      </c>
      <c r="B271" s="282"/>
      <c r="C271" s="282" t="s">
        <v>373</v>
      </c>
      <c r="D271" s="282" t="s">
        <v>2979</v>
      </c>
      <c r="E271" s="282" t="s">
        <v>3060</v>
      </c>
      <c r="F271" s="63" t="s">
        <v>141</v>
      </c>
      <c r="G271" s="63" t="s">
        <v>349</v>
      </c>
      <c r="H271" s="282" t="s">
        <v>3127</v>
      </c>
      <c r="I271" s="282"/>
      <c r="J271" s="282" t="s">
        <v>5</v>
      </c>
      <c r="K271" s="282">
        <v>7.8</v>
      </c>
      <c r="L271" s="282" t="s">
        <v>382</v>
      </c>
      <c r="M271" s="282">
        <v>8</v>
      </c>
      <c r="N271" s="282">
        <v>32</v>
      </c>
      <c r="O271" s="282">
        <v>50</v>
      </c>
      <c r="P271" s="282" t="s">
        <v>0</v>
      </c>
      <c r="Q271" s="66" t="s">
        <v>0</v>
      </c>
      <c r="R271" s="282" t="s">
        <v>0</v>
      </c>
      <c r="S271" s="282" t="s">
        <v>118</v>
      </c>
      <c r="T271" s="63" t="s">
        <v>3056</v>
      </c>
    </row>
    <row r="272" spans="1:20" s="18" customFormat="1" ht="15.75" customHeight="1">
      <c r="A272" s="282">
        <f>COUNTA($C$4:C272)</f>
        <v>269</v>
      </c>
      <c r="B272" s="282"/>
      <c r="C272" s="282" t="s">
        <v>373</v>
      </c>
      <c r="D272" s="282" t="s">
        <v>2979</v>
      </c>
      <c r="E272" s="282" t="s">
        <v>3061</v>
      </c>
      <c r="F272" s="63" t="s">
        <v>141</v>
      </c>
      <c r="G272" s="63" t="s">
        <v>100</v>
      </c>
      <c r="H272" s="282" t="s">
        <v>3114</v>
      </c>
      <c r="I272" s="282"/>
      <c r="J272" s="282" t="s">
        <v>5</v>
      </c>
      <c r="K272" s="282">
        <v>7.8</v>
      </c>
      <c r="L272" s="282" t="s">
        <v>382</v>
      </c>
      <c r="M272" s="282">
        <v>8</v>
      </c>
      <c r="N272" s="282">
        <v>32</v>
      </c>
      <c r="O272" s="282">
        <v>50</v>
      </c>
      <c r="P272" s="282" t="s">
        <v>0</v>
      </c>
      <c r="Q272" s="66" t="s">
        <v>0</v>
      </c>
      <c r="R272" s="282" t="s">
        <v>0</v>
      </c>
      <c r="S272" s="282" t="s">
        <v>118</v>
      </c>
      <c r="T272" s="63" t="s">
        <v>3056</v>
      </c>
    </row>
    <row r="273" spans="1:20" s="17" customFormat="1" ht="15.75" customHeight="1">
      <c r="A273" s="282">
        <f>COUNTA($C$4:C273)</f>
        <v>270</v>
      </c>
      <c r="B273" s="282"/>
      <c r="C273" s="282" t="s">
        <v>373</v>
      </c>
      <c r="D273" s="282" t="s">
        <v>2979</v>
      </c>
      <c r="E273" s="282" t="s">
        <v>3062</v>
      </c>
      <c r="F273" s="63" t="s">
        <v>141</v>
      </c>
      <c r="G273" s="63" t="s">
        <v>350</v>
      </c>
      <c r="H273" s="282" t="s">
        <v>3115</v>
      </c>
      <c r="I273" s="282"/>
      <c r="J273" s="282" t="s">
        <v>5</v>
      </c>
      <c r="K273" s="282">
        <v>7.8</v>
      </c>
      <c r="L273" s="282" t="s">
        <v>382</v>
      </c>
      <c r="M273" s="282">
        <v>8</v>
      </c>
      <c r="N273" s="282">
        <v>32</v>
      </c>
      <c r="O273" s="282">
        <v>50</v>
      </c>
      <c r="P273" s="282" t="s">
        <v>0</v>
      </c>
      <c r="Q273" s="66" t="s">
        <v>0</v>
      </c>
      <c r="R273" s="282" t="s">
        <v>0</v>
      </c>
      <c r="S273" s="282" t="s">
        <v>118</v>
      </c>
      <c r="T273" s="63" t="s">
        <v>3056</v>
      </c>
    </row>
    <row r="274" spans="1:20" s="18" customFormat="1" ht="15.75" customHeight="1">
      <c r="A274" s="282">
        <f>COUNTA($C$4:C274)</f>
        <v>271</v>
      </c>
      <c r="B274" s="282"/>
      <c r="C274" s="282" t="s">
        <v>373</v>
      </c>
      <c r="D274" s="282" t="s">
        <v>2979</v>
      </c>
      <c r="E274" s="282" t="s">
        <v>3063</v>
      </c>
      <c r="F274" s="63" t="s">
        <v>141</v>
      </c>
      <c r="G274" s="63" t="s">
        <v>101</v>
      </c>
      <c r="H274" s="282" t="s">
        <v>3116</v>
      </c>
      <c r="I274" s="282"/>
      <c r="J274" s="282" t="s">
        <v>5</v>
      </c>
      <c r="K274" s="282">
        <v>7.8</v>
      </c>
      <c r="L274" s="282" t="s">
        <v>382</v>
      </c>
      <c r="M274" s="282">
        <v>8</v>
      </c>
      <c r="N274" s="282">
        <v>32</v>
      </c>
      <c r="O274" s="282">
        <v>50</v>
      </c>
      <c r="P274" s="282" t="s">
        <v>0</v>
      </c>
      <c r="Q274" s="66" t="s">
        <v>0</v>
      </c>
      <c r="R274" s="282" t="s">
        <v>0</v>
      </c>
      <c r="S274" s="282" t="s">
        <v>118</v>
      </c>
      <c r="T274" s="63" t="s">
        <v>3056</v>
      </c>
    </row>
    <row r="275" spans="1:20" s="18" customFormat="1" ht="15.75" customHeight="1">
      <c r="A275" s="282">
        <f>COUNTA($C$4:C275)</f>
        <v>272</v>
      </c>
      <c r="B275" s="282"/>
      <c r="C275" s="282" t="s">
        <v>373</v>
      </c>
      <c r="D275" s="282" t="s">
        <v>2979</v>
      </c>
      <c r="E275" s="282" t="s">
        <v>2388</v>
      </c>
      <c r="F275" s="63" t="s">
        <v>141</v>
      </c>
      <c r="G275" s="63" t="s">
        <v>144</v>
      </c>
      <c r="H275" s="282" t="s">
        <v>3117</v>
      </c>
      <c r="I275" s="282"/>
      <c r="J275" s="282" t="s">
        <v>5</v>
      </c>
      <c r="K275" s="282">
        <v>7.8</v>
      </c>
      <c r="L275" s="282" t="s">
        <v>536</v>
      </c>
      <c r="M275" s="282">
        <v>16</v>
      </c>
      <c r="N275" s="282">
        <v>128</v>
      </c>
      <c r="O275" s="282">
        <v>50</v>
      </c>
      <c r="P275" s="282" t="s">
        <v>0</v>
      </c>
      <c r="Q275" s="66" t="s">
        <v>0</v>
      </c>
      <c r="R275" s="282" t="s">
        <v>0</v>
      </c>
      <c r="S275" s="282" t="s">
        <v>118</v>
      </c>
      <c r="T275" s="63" t="s">
        <v>3056</v>
      </c>
    </row>
    <row r="276" spans="1:20" s="18" customFormat="1" ht="15.75" customHeight="1">
      <c r="A276" s="282">
        <f>COUNTA($C$4:C276)</f>
        <v>273</v>
      </c>
      <c r="B276" s="282"/>
      <c r="C276" s="282" t="s">
        <v>373</v>
      </c>
      <c r="D276" s="282" t="s">
        <v>2979</v>
      </c>
      <c r="E276" s="282" t="s">
        <v>2389</v>
      </c>
      <c r="F276" s="63" t="s">
        <v>141</v>
      </c>
      <c r="G276" s="63" t="s">
        <v>145</v>
      </c>
      <c r="H276" s="282" t="s">
        <v>3118</v>
      </c>
      <c r="I276" s="282"/>
      <c r="J276" s="282" t="s">
        <v>5</v>
      </c>
      <c r="K276" s="282">
        <v>7.8</v>
      </c>
      <c r="L276" s="282" t="s">
        <v>536</v>
      </c>
      <c r="M276" s="282">
        <v>16</v>
      </c>
      <c r="N276" s="282">
        <v>128</v>
      </c>
      <c r="O276" s="282">
        <v>50</v>
      </c>
      <c r="P276" s="282" t="s">
        <v>0</v>
      </c>
      <c r="Q276" s="66" t="s">
        <v>0</v>
      </c>
      <c r="R276" s="282" t="s">
        <v>0</v>
      </c>
      <c r="S276" s="282" t="s">
        <v>118</v>
      </c>
      <c r="T276" s="63" t="s">
        <v>3056</v>
      </c>
    </row>
    <row r="277" spans="1:20" s="18" customFormat="1" ht="15.75" customHeight="1">
      <c r="A277" s="282">
        <f>COUNTA($C$4:C277)</f>
        <v>274</v>
      </c>
      <c r="B277" s="282"/>
      <c r="C277" s="282" t="s">
        <v>373</v>
      </c>
      <c r="D277" s="282" t="s">
        <v>2979</v>
      </c>
      <c r="E277" s="282" t="s">
        <v>2390</v>
      </c>
      <c r="F277" s="63" t="s">
        <v>141</v>
      </c>
      <c r="G277" s="63" t="s">
        <v>197</v>
      </c>
      <c r="H277" s="282" t="s">
        <v>3119</v>
      </c>
      <c r="I277" s="282"/>
      <c r="J277" s="282" t="s">
        <v>5</v>
      </c>
      <c r="K277" s="282">
        <v>7.8</v>
      </c>
      <c r="L277" s="282" t="s">
        <v>536</v>
      </c>
      <c r="M277" s="282">
        <v>16</v>
      </c>
      <c r="N277" s="282">
        <v>128</v>
      </c>
      <c r="O277" s="282">
        <v>50</v>
      </c>
      <c r="P277" s="282" t="s">
        <v>0</v>
      </c>
      <c r="Q277" s="66" t="s">
        <v>0</v>
      </c>
      <c r="R277" s="282" t="s">
        <v>0</v>
      </c>
      <c r="S277" s="282" t="s">
        <v>118</v>
      </c>
      <c r="T277" s="63" t="s">
        <v>3056</v>
      </c>
    </row>
    <row r="278" spans="1:20" s="17" customFormat="1" ht="15.75" customHeight="1">
      <c r="A278" s="282">
        <f>COUNTA($C$4:C278)</f>
        <v>275</v>
      </c>
      <c r="B278" s="282"/>
      <c r="C278" s="282" t="s">
        <v>373</v>
      </c>
      <c r="D278" s="282" t="s">
        <v>2979</v>
      </c>
      <c r="E278" s="282" t="s">
        <v>2391</v>
      </c>
      <c r="F278" s="63" t="s">
        <v>141</v>
      </c>
      <c r="G278" s="63" t="s">
        <v>198</v>
      </c>
      <c r="H278" s="282" t="s">
        <v>3120</v>
      </c>
      <c r="I278" s="282"/>
      <c r="J278" s="282" t="s">
        <v>5</v>
      </c>
      <c r="K278" s="282">
        <v>7.8</v>
      </c>
      <c r="L278" s="282" t="s">
        <v>536</v>
      </c>
      <c r="M278" s="282">
        <v>16</v>
      </c>
      <c r="N278" s="282">
        <v>128</v>
      </c>
      <c r="O278" s="282">
        <v>50</v>
      </c>
      <c r="P278" s="282" t="s">
        <v>0</v>
      </c>
      <c r="Q278" s="66" t="s">
        <v>0</v>
      </c>
      <c r="R278" s="282" t="s">
        <v>0</v>
      </c>
      <c r="S278" s="282" t="s">
        <v>118</v>
      </c>
      <c r="T278" s="63" t="s">
        <v>3056</v>
      </c>
    </row>
    <row r="279" spans="1:20" s="17" customFormat="1" ht="15.75" customHeight="1">
      <c r="A279" s="282">
        <f>COUNTA($C$4:C279)</f>
        <v>276</v>
      </c>
      <c r="B279" s="282"/>
      <c r="C279" s="282" t="s">
        <v>373</v>
      </c>
      <c r="D279" s="282" t="s">
        <v>2979</v>
      </c>
      <c r="E279" s="282" t="s">
        <v>2392</v>
      </c>
      <c r="F279" s="63" t="s">
        <v>141</v>
      </c>
      <c r="G279" s="63" t="s">
        <v>199</v>
      </c>
      <c r="H279" s="282" t="s">
        <v>3121</v>
      </c>
      <c r="I279" s="282"/>
      <c r="J279" s="282" t="s">
        <v>5</v>
      </c>
      <c r="K279" s="282">
        <v>7.8</v>
      </c>
      <c r="L279" s="282" t="s">
        <v>536</v>
      </c>
      <c r="M279" s="282">
        <v>16</v>
      </c>
      <c r="N279" s="282">
        <v>128</v>
      </c>
      <c r="O279" s="282">
        <v>50</v>
      </c>
      <c r="P279" s="282" t="s">
        <v>0</v>
      </c>
      <c r="Q279" s="66" t="s">
        <v>0</v>
      </c>
      <c r="R279" s="282" t="s">
        <v>0</v>
      </c>
      <c r="S279" s="282" t="s">
        <v>118</v>
      </c>
      <c r="T279" s="63" t="s">
        <v>3056</v>
      </c>
    </row>
    <row r="280" spans="1:20" s="18" customFormat="1" ht="15.75" customHeight="1">
      <c r="A280" s="282">
        <f>COUNTA($C$4:C280)</f>
        <v>277</v>
      </c>
      <c r="B280" s="282"/>
      <c r="C280" s="282" t="s">
        <v>373</v>
      </c>
      <c r="D280" s="282" t="s">
        <v>2979</v>
      </c>
      <c r="E280" s="282" t="s">
        <v>2393</v>
      </c>
      <c r="F280" s="63" t="s">
        <v>142</v>
      </c>
      <c r="G280" s="63" t="s">
        <v>336</v>
      </c>
      <c r="H280" s="282" t="s">
        <v>3128</v>
      </c>
      <c r="I280" s="282"/>
      <c r="J280" s="282" t="s">
        <v>5</v>
      </c>
      <c r="K280" s="282">
        <v>7.8</v>
      </c>
      <c r="L280" s="282" t="s">
        <v>382</v>
      </c>
      <c r="M280" s="282">
        <v>8</v>
      </c>
      <c r="N280" s="282">
        <v>32</v>
      </c>
      <c r="O280" s="282">
        <v>50</v>
      </c>
      <c r="P280" s="282" t="s">
        <v>0</v>
      </c>
      <c r="Q280" s="66" t="s">
        <v>0</v>
      </c>
      <c r="R280" s="282" t="s">
        <v>0</v>
      </c>
      <c r="S280" s="282" t="s">
        <v>118</v>
      </c>
      <c r="T280" s="63" t="s">
        <v>3056</v>
      </c>
    </row>
    <row r="281" spans="1:20" s="18" customFormat="1" ht="15.75" customHeight="1">
      <c r="A281" s="282">
        <f>COUNTA($C$4:C281)</f>
        <v>278</v>
      </c>
      <c r="B281" s="282"/>
      <c r="C281" s="282" t="s">
        <v>373</v>
      </c>
      <c r="D281" s="282" t="s">
        <v>2979</v>
      </c>
      <c r="E281" s="282" t="s">
        <v>3064</v>
      </c>
      <c r="F281" s="63" t="s">
        <v>142</v>
      </c>
      <c r="G281" s="63" t="s">
        <v>337</v>
      </c>
      <c r="H281" s="282" t="s">
        <v>3122</v>
      </c>
      <c r="I281" s="282"/>
      <c r="J281" s="282" t="s">
        <v>5</v>
      </c>
      <c r="K281" s="282">
        <v>7.8</v>
      </c>
      <c r="L281" s="282" t="s">
        <v>382</v>
      </c>
      <c r="M281" s="282">
        <v>8</v>
      </c>
      <c r="N281" s="282">
        <v>32</v>
      </c>
      <c r="O281" s="282">
        <v>50</v>
      </c>
      <c r="P281" s="282" t="s">
        <v>0</v>
      </c>
      <c r="Q281" s="66" t="s">
        <v>0</v>
      </c>
      <c r="R281" s="282" t="s">
        <v>0</v>
      </c>
      <c r="S281" s="282" t="s">
        <v>118</v>
      </c>
      <c r="T281" s="63" t="s">
        <v>3056</v>
      </c>
    </row>
    <row r="282" spans="1:20" s="17" customFormat="1" ht="15.75" customHeight="1">
      <c r="A282" s="282">
        <f>COUNTA($C$4:C282)</f>
        <v>279</v>
      </c>
      <c r="B282" s="282"/>
      <c r="C282" s="282" t="s">
        <v>373</v>
      </c>
      <c r="D282" s="282" t="s">
        <v>2979</v>
      </c>
      <c r="E282" s="282" t="s">
        <v>3065</v>
      </c>
      <c r="F282" s="63" t="s">
        <v>142</v>
      </c>
      <c r="G282" s="63" t="s">
        <v>338</v>
      </c>
      <c r="H282" s="282" t="s">
        <v>3123</v>
      </c>
      <c r="I282" s="282"/>
      <c r="J282" s="282" t="s">
        <v>5</v>
      </c>
      <c r="K282" s="282">
        <v>7.8</v>
      </c>
      <c r="L282" s="282" t="s">
        <v>536</v>
      </c>
      <c r="M282" s="282">
        <v>16</v>
      </c>
      <c r="N282" s="282">
        <v>128</v>
      </c>
      <c r="O282" s="282">
        <v>50</v>
      </c>
      <c r="P282" s="282" t="s">
        <v>0</v>
      </c>
      <c r="Q282" s="66" t="s">
        <v>0</v>
      </c>
      <c r="R282" s="282" t="s">
        <v>0</v>
      </c>
      <c r="S282" s="282" t="s">
        <v>118</v>
      </c>
      <c r="T282" s="63" t="s">
        <v>3056</v>
      </c>
    </row>
    <row r="283" spans="1:20" s="18" customFormat="1" ht="15.75" customHeight="1">
      <c r="A283" s="282">
        <f>COUNTA($C$4:C283)</f>
        <v>280</v>
      </c>
      <c r="B283" s="282"/>
      <c r="C283" s="282" t="s">
        <v>373</v>
      </c>
      <c r="D283" s="282" t="s">
        <v>2979</v>
      </c>
      <c r="E283" s="282" t="s">
        <v>3066</v>
      </c>
      <c r="F283" s="63" t="s">
        <v>142</v>
      </c>
      <c r="G283" s="63" t="s">
        <v>339</v>
      </c>
      <c r="H283" s="282" t="s">
        <v>3124</v>
      </c>
      <c r="I283" s="282"/>
      <c r="J283" s="282" t="s">
        <v>5</v>
      </c>
      <c r="K283" s="282">
        <v>7.8</v>
      </c>
      <c r="L283" s="282" t="s">
        <v>536</v>
      </c>
      <c r="M283" s="282">
        <v>16</v>
      </c>
      <c r="N283" s="282">
        <v>128</v>
      </c>
      <c r="O283" s="282">
        <v>50</v>
      </c>
      <c r="P283" s="282" t="s">
        <v>0</v>
      </c>
      <c r="Q283" s="66" t="s">
        <v>0</v>
      </c>
      <c r="R283" s="282" t="s">
        <v>0</v>
      </c>
      <c r="S283" s="282" t="s">
        <v>118</v>
      </c>
      <c r="T283" s="63" t="s">
        <v>3056</v>
      </c>
    </row>
    <row r="284" spans="1:20" s="17" customFormat="1" ht="15.75" customHeight="1">
      <c r="A284" s="282">
        <f>COUNTA($C$4:C284)</f>
        <v>281</v>
      </c>
      <c r="B284" s="282"/>
      <c r="C284" s="282" t="s">
        <v>373</v>
      </c>
      <c r="D284" s="282" t="s">
        <v>2979</v>
      </c>
      <c r="E284" s="282" t="s">
        <v>3067</v>
      </c>
      <c r="F284" s="63" t="s">
        <v>142</v>
      </c>
      <c r="G284" s="63" t="s">
        <v>351</v>
      </c>
      <c r="H284" s="282" t="s">
        <v>3125</v>
      </c>
      <c r="I284" s="282"/>
      <c r="J284" s="282" t="s">
        <v>200</v>
      </c>
      <c r="K284" s="282">
        <v>2016</v>
      </c>
      <c r="L284" s="282" t="s">
        <v>537</v>
      </c>
      <c r="M284" s="282">
        <v>16</v>
      </c>
      <c r="N284" s="282">
        <v>32</v>
      </c>
      <c r="O284" s="282">
        <v>100</v>
      </c>
      <c r="P284" s="282" t="s">
        <v>0</v>
      </c>
      <c r="Q284" s="66" t="s">
        <v>0</v>
      </c>
      <c r="R284" s="282" t="s">
        <v>0</v>
      </c>
      <c r="S284" s="282" t="s">
        <v>118</v>
      </c>
      <c r="T284" s="63" t="s">
        <v>3056</v>
      </c>
    </row>
    <row r="285" spans="1:20" s="17" customFormat="1" ht="15.75" customHeight="1">
      <c r="A285" s="282">
        <f>COUNTA($C$4:C285)</f>
        <v>282</v>
      </c>
      <c r="B285" s="282"/>
      <c r="C285" s="282" t="s">
        <v>373</v>
      </c>
      <c r="D285" s="282" t="s">
        <v>2979</v>
      </c>
      <c r="E285" s="282" t="s">
        <v>3068</v>
      </c>
      <c r="F285" s="63" t="s">
        <v>142</v>
      </c>
      <c r="G285" s="63" t="s">
        <v>340</v>
      </c>
      <c r="H285" s="282" t="s">
        <v>3126</v>
      </c>
      <c r="I285" s="282"/>
      <c r="J285" s="282" t="s">
        <v>200</v>
      </c>
      <c r="K285" s="282">
        <v>2016</v>
      </c>
      <c r="L285" s="282" t="s">
        <v>537</v>
      </c>
      <c r="M285" s="282">
        <v>16</v>
      </c>
      <c r="N285" s="282">
        <v>32</v>
      </c>
      <c r="O285" s="282">
        <v>100</v>
      </c>
      <c r="P285" s="282" t="s">
        <v>0</v>
      </c>
      <c r="Q285" s="66" t="s">
        <v>0</v>
      </c>
      <c r="R285" s="282" t="s">
        <v>0</v>
      </c>
      <c r="S285" s="282" t="s">
        <v>118</v>
      </c>
      <c r="T285" s="63" t="s">
        <v>3056</v>
      </c>
    </row>
    <row r="286" spans="1:20" s="17" customFormat="1" ht="15.75" customHeight="1">
      <c r="A286" s="282">
        <f>COUNTA($C$4:C286)</f>
        <v>283</v>
      </c>
      <c r="B286" s="282"/>
      <c r="C286" s="282" t="s">
        <v>373</v>
      </c>
      <c r="D286" s="282" t="s">
        <v>2979</v>
      </c>
      <c r="E286" s="282" t="s">
        <v>3069</v>
      </c>
      <c r="F286" s="63" t="s">
        <v>143</v>
      </c>
      <c r="G286" s="63" t="s">
        <v>341</v>
      </c>
      <c r="H286" s="282" t="s">
        <v>3129</v>
      </c>
      <c r="I286" s="282"/>
      <c r="J286" s="282" t="s">
        <v>200</v>
      </c>
      <c r="K286" s="282">
        <v>2016</v>
      </c>
      <c r="L286" s="282" t="s">
        <v>537</v>
      </c>
      <c r="M286" s="282">
        <v>16</v>
      </c>
      <c r="N286" s="282">
        <v>32</v>
      </c>
      <c r="O286" s="282">
        <v>100</v>
      </c>
      <c r="P286" s="282" t="s">
        <v>0</v>
      </c>
      <c r="Q286" s="66" t="s">
        <v>0</v>
      </c>
      <c r="R286" s="282" t="s">
        <v>0</v>
      </c>
      <c r="S286" s="282" t="s">
        <v>118</v>
      </c>
      <c r="T286" s="63" t="s">
        <v>3056</v>
      </c>
    </row>
    <row r="287" spans="1:20" s="17" customFormat="1" ht="15.75" customHeight="1">
      <c r="A287" s="282">
        <f>COUNTA($C$4:C287)</f>
        <v>284</v>
      </c>
      <c r="B287" s="282"/>
      <c r="C287" s="282" t="s">
        <v>373</v>
      </c>
      <c r="D287" s="282" t="s">
        <v>2979</v>
      </c>
      <c r="E287" s="282" t="s">
        <v>3070</v>
      </c>
      <c r="F287" s="63" t="s">
        <v>143</v>
      </c>
      <c r="G287" s="63" t="s">
        <v>342</v>
      </c>
      <c r="H287" s="282" t="s">
        <v>3130</v>
      </c>
      <c r="I287" s="282"/>
      <c r="J287" s="282" t="s">
        <v>200</v>
      </c>
      <c r="K287" s="282">
        <v>2016</v>
      </c>
      <c r="L287" s="282" t="s">
        <v>537</v>
      </c>
      <c r="M287" s="282">
        <v>16</v>
      </c>
      <c r="N287" s="282">
        <v>32</v>
      </c>
      <c r="O287" s="282">
        <v>100</v>
      </c>
      <c r="P287" s="282" t="s">
        <v>0</v>
      </c>
      <c r="Q287" s="66" t="s">
        <v>0</v>
      </c>
      <c r="R287" s="282" t="s">
        <v>118</v>
      </c>
      <c r="S287" s="282" t="s">
        <v>118</v>
      </c>
      <c r="T287" s="63" t="s">
        <v>3056</v>
      </c>
    </row>
    <row r="288" spans="1:20" s="17" customFormat="1" ht="15.75" customHeight="1">
      <c r="A288" s="282">
        <f>COUNTA($C$4:C288)</f>
        <v>285</v>
      </c>
      <c r="B288" s="282"/>
      <c r="C288" s="282" t="s">
        <v>373</v>
      </c>
      <c r="D288" s="282" t="s">
        <v>2979</v>
      </c>
      <c r="E288" s="282" t="s">
        <v>3075</v>
      </c>
      <c r="F288" s="63" t="s">
        <v>126</v>
      </c>
      <c r="G288" s="63" t="s">
        <v>284</v>
      </c>
      <c r="H288" s="282" t="s">
        <v>3131</v>
      </c>
      <c r="I288" s="282"/>
      <c r="J288" s="282" t="s">
        <v>5</v>
      </c>
      <c r="K288" s="282">
        <v>7.8</v>
      </c>
      <c r="L288" s="282" t="s">
        <v>537</v>
      </c>
      <c r="M288" s="282">
        <v>16</v>
      </c>
      <c r="N288" s="282">
        <v>32</v>
      </c>
      <c r="O288" s="282">
        <v>50</v>
      </c>
      <c r="P288" s="282" t="s">
        <v>0</v>
      </c>
      <c r="Q288" s="66" t="s">
        <v>0</v>
      </c>
      <c r="R288" s="282" t="s">
        <v>0</v>
      </c>
      <c r="S288" s="282" t="s">
        <v>0</v>
      </c>
      <c r="T288" s="63"/>
    </row>
    <row r="289" spans="1:20" s="17" customFormat="1" ht="15.75" customHeight="1">
      <c r="A289" s="282">
        <f>COUNTA($C$4:C289)</f>
        <v>286</v>
      </c>
      <c r="B289" s="282"/>
      <c r="C289" s="282" t="s">
        <v>373</v>
      </c>
      <c r="D289" s="282" t="s">
        <v>2979</v>
      </c>
      <c r="E289" s="282" t="s">
        <v>3076</v>
      </c>
      <c r="F289" s="63" t="s">
        <v>126</v>
      </c>
      <c r="G289" s="63" t="s">
        <v>285</v>
      </c>
      <c r="H289" s="282" t="s">
        <v>3132</v>
      </c>
      <c r="I289" s="282"/>
      <c r="J289" s="282" t="s">
        <v>5</v>
      </c>
      <c r="K289" s="282">
        <v>7.8</v>
      </c>
      <c r="L289" s="282" t="s">
        <v>537</v>
      </c>
      <c r="M289" s="282">
        <v>16</v>
      </c>
      <c r="N289" s="282">
        <v>32</v>
      </c>
      <c r="O289" s="282">
        <v>50</v>
      </c>
      <c r="P289" s="282" t="s">
        <v>0</v>
      </c>
      <c r="Q289" s="66" t="s">
        <v>0</v>
      </c>
      <c r="R289" s="282" t="s">
        <v>0</v>
      </c>
      <c r="S289" s="282" t="s">
        <v>0</v>
      </c>
      <c r="T289" s="63"/>
    </row>
    <row r="290" spans="1:20" s="18" customFormat="1" ht="15.75" customHeight="1">
      <c r="A290" s="282">
        <f>COUNTA($C$4:C290)</f>
        <v>287</v>
      </c>
      <c r="B290" s="282"/>
      <c r="C290" s="282" t="s">
        <v>373</v>
      </c>
      <c r="D290" s="282" t="s">
        <v>2979</v>
      </c>
      <c r="E290" s="282" t="s">
        <v>3095</v>
      </c>
      <c r="F290" s="63" t="s">
        <v>102</v>
      </c>
      <c r="G290" s="63" t="s">
        <v>246</v>
      </c>
      <c r="H290" s="282" t="s">
        <v>3133</v>
      </c>
      <c r="I290" s="282"/>
      <c r="J290" s="282" t="s">
        <v>5</v>
      </c>
      <c r="K290" s="282">
        <v>7.8</v>
      </c>
      <c r="L290" s="282" t="s">
        <v>538</v>
      </c>
      <c r="M290" s="282">
        <v>16</v>
      </c>
      <c r="N290" s="282">
        <v>128</v>
      </c>
      <c r="O290" s="282">
        <v>50</v>
      </c>
      <c r="P290" s="282" t="s">
        <v>0</v>
      </c>
      <c r="Q290" s="66" t="s">
        <v>0</v>
      </c>
      <c r="R290" s="282" t="s">
        <v>0</v>
      </c>
      <c r="S290" s="282" t="s">
        <v>0</v>
      </c>
      <c r="T290" s="63"/>
    </row>
    <row r="291" spans="1:20" s="18" customFormat="1" ht="15.75" customHeight="1">
      <c r="A291" s="282">
        <f>COUNTA($C$4:C291)</f>
        <v>288</v>
      </c>
      <c r="B291" s="282"/>
      <c r="C291" s="282" t="s">
        <v>373</v>
      </c>
      <c r="D291" s="282" t="s">
        <v>2979</v>
      </c>
      <c r="E291" s="282" t="s">
        <v>3096</v>
      </c>
      <c r="F291" s="63" t="s">
        <v>102</v>
      </c>
      <c r="G291" s="63" t="s">
        <v>103</v>
      </c>
      <c r="H291" s="282" t="s">
        <v>3134</v>
      </c>
      <c r="I291" s="282"/>
      <c r="J291" s="282" t="s">
        <v>5</v>
      </c>
      <c r="K291" s="282">
        <v>7.8</v>
      </c>
      <c r="L291" s="282" t="s">
        <v>382</v>
      </c>
      <c r="M291" s="282">
        <v>8</v>
      </c>
      <c r="N291" s="282">
        <v>32</v>
      </c>
      <c r="O291" s="282">
        <v>50</v>
      </c>
      <c r="P291" s="282" t="s">
        <v>0</v>
      </c>
      <c r="Q291" s="66" t="s">
        <v>0</v>
      </c>
      <c r="R291" s="282" t="s">
        <v>0</v>
      </c>
      <c r="S291" s="282" t="s">
        <v>0</v>
      </c>
      <c r="T291" s="63"/>
    </row>
    <row r="292" spans="1:20" s="18" customFormat="1" ht="15.75" customHeight="1">
      <c r="A292" s="282">
        <f>COUNTA($C$4:C292)</f>
        <v>289</v>
      </c>
      <c r="B292" s="282"/>
      <c r="C292" s="282" t="s">
        <v>373</v>
      </c>
      <c r="D292" s="282" t="s">
        <v>2979</v>
      </c>
      <c r="E292" s="282" t="s">
        <v>3097</v>
      </c>
      <c r="F292" s="63" t="s">
        <v>102</v>
      </c>
      <c r="G292" s="63" t="s">
        <v>103</v>
      </c>
      <c r="H292" s="282" t="s">
        <v>3135</v>
      </c>
      <c r="I292" s="282"/>
      <c r="J292" s="282" t="s">
        <v>5</v>
      </c>
      <c r="K292" s="282">
        <v>7.8</v>
      </c>
      <c r="L292" s="282" t="s">
        <v>382</v>
      </c>
      <c r="M292" s="282">
        <v>8</v>
      </c>
      <c r="N292" s="282">
        <v>32</v>
      </c>
      <c r="O292" s="282">
        <v>50</v>
      </c>
      <c r="P292" s="282" t="s">
        <v>0</v>
      </c>
      <c r="Q292" s="66" t="s">
        <v>0</v>
      </c>
      <c r="R292" s="282" t="s">
        <v>0</v>
      </c>
      <c r="S292" s="282" t="s">
        <v>0</v>
      </c>
      <c r="T292" s="63"/>
    </row>
    <row r="293" spans="1:20" s="18" customFormat="1" ht="15.75" customHeight="1">
      <c r="A293" s="282">
        <f>COUNTA($C$4:C293)</f>
        <v>290</v>
      </c>
      <c r="B293" s="282"/>
      <c r="C293" s="282" t="s">
        <v>373</v>
      </c>
      <c r="D293" s="282" t="s">
        <v>2979</v>
      </c>
      <c r="E293" s="282" t="s">
        <v>3098</v>
      </c>
      <c r="F293" s="63" t="s">
        <v>250</v>
      </c>
      <c r="G293" s="63" t="s">
        <v>251</v>
      </c>
      <c r="H293" s="282" t="s">
        <v>3136</v>
      </c>
      <c r="I293" s="282"/>
      <c r="J293" s="282" t="s">
        <v>244</v>
      </c>
      <c r="K293" s="282">
        <v>7.8</v>
      </c>
      <c r="L293" s="282" t="s">
        <v>382</v>
      </c>
      <c r="M293" s="282">
        <v>16</v>
      </c>
      <c r="N293" s="282">
        <v>64</v>
      </c>
      <c r="O293" s="282">
        <v>50</v>
      </c>
      <c r="P293" s="282" t="s">
        <v>0</v>
      </c>
      <c r="Q293" s="66" t="s">
        <v>0</v>
      </c>
      <c r="R293" s="282" t="s">
        <v>0</v>
      </c>
      <c r="S293" s="282" t="s">
        <v>0</v>
      </c>
      <c r="T293" s="63"/>
    </row>
    <row r="294" spans="1:20" s="18" customFormat="1" ht="15.75" customHeight="1">
      <c r="A294" s="282">
        <f>COUNTA($C$4:C294)</f>
        <v>291</v>
      </c>
      <c r="B294" s="282"/>
      <c r="C294" s="282" t="s">
        <v>373</v>
      </c>
      <c r="D294" s="282" t="s">
        <v>2979</v>
      </c>
      <c r="E294" s="282" t="s">
        <v>3099</v>
      </c>
      <c r="F294" s="63" t="s">
        <v>250</v>
      </c>
      <c r="G294" s="63" t="s">
        <v>251</v>
      </c>
      <c r="H294" s="282" t="s">
        <v>3137</v>
      </c>
      <c r="I294" s="282"/>
      <c r="J294" s="282" t="s">
        <v>244</v>
      </c>
      <c r="K294" s="282">
        <v>7.8</v>
      </c>
      <c r="L294" s="282" t="s">
        <v>382</v>
      </c>
      <c r="M294" s="282">
        <v>16</v>
      </c>
      <c r="N294" s="282">
        <v>64</v>
      </c>
      <c r="O294" s="282">
        <v>50</v>
      </c>
      <c r="P294" s="282" t="s">
        <v>0</v>
      </c>
      <c r="Q294" s="66" t="s">
        <v>0</v>
      </c>
      <c r="R294" s="282" t="s">
        <v>0</v>
      </c>
      <c r="S294" s="282" t="s">
        <v>0</v>
      </c>
      <c r="T294" s="63"/>
    </row>
    <row r="295" spans="1:20" s="17" customFormat="1" ht="15.75" customHeight="1">
      <c r="A295" s="282">
        <f>COUNTA($C$4:C295)</f>
        <v>292</v>
      </c>
      <c r="B295" s="282"/>
      <c r="C295" s="282" t="s">
        <v>373</v>
      </c>
      <c r="D295" s="282" t="s">
        <v>2979</v>
      </c>
      <c r="E295" s="282" t="s">
        <v>3100</v>
      </c>
      <c r="F295" s="63" t="s">
        <v>252</v>
      </c>
      <c r="G295" s="63" t="s">
        <v>253</v>
      </c>
      <c r="H295" s="282" t="s">
        <v>3138</v>
      </c>
      <c r="I295" s="282"/>
      <c r="J295" s="282" t="s">
        <v>244</v>
      </c>
      <c r="K295" s="282">
        <v>7.8</v>
      </c>
      <c r="L295" s="282" t="s">
        <v>536</v>
      </c>
      <c r="M295" s="282">
        <v>16</v>
      </c>
      <c r="N295" s="282">
        <v>128</v>
      </c>
      <c r="O295" s="282">
        <v>50</v>
      </c>
      <c r="P295" s="282" t="s">
        <v>0</v>
      </c>
      <c r="Q295" s="66">
        <v>6000</v>
      </c>
      <c r="R295" s="282" t="s">
        <v>0</v>
      </c>
      <c r="S295" s="282" t="s">
        <v>0</v>
      </c>
      <c r="T295" s="63"/>
    </row>
    <row r="296" spans="1:20" s="17" customFormat="1" ht="15.75" customHeight="1">
      <c r="A296" s="282">
        <f>COUNTA($C$4:C296)</f>
        <v>293</v>
      </c>
      <c r="B296" s="282"/>
      <c r="C296" s="282" t="s">
        <v>373</v>
      </c>
      <c r="D296" s="282" t="s">
        <v>2979</v>
      </c>
      <c r="E296" s="282" t="s">
        <v>3101</v>
      </c>
      <c r="F296" s="63" t="s">
        <v>252</v>
      </c>
      <c r="G296" s="63" t="s">
        <v>254</v>
      </c>
      <c r="H296" s="282" t="s">
        <v>3139</v>
      </c>
      <c r="I296" s="282"/>
      <c r="J296" s="282" t="s">
        <v>244</v>
      </c>
      <c r="K296" s="282">
        <v>7.8</v>
      </c>
      <c r="L296" s="282" t="s">
        <v>382</v>
      </c>
      <c r="M296" s="282">
        <v>8</v>
      </c>
      <c r="N296" s="282">
        <v>32</v>
      </c>
      <c r="O296" s="282">
        <v>50</v>
      </c>
      <c r="P296" s="282" t="s">
        <v>0</v>
      </c>
      <c r="Q296" s="66" t="s">
        <v>607</v>
      </c>
      <c r="R296" s="282" t="s">
        <v>0</v>
      </c>
      <c r="S296" s="282" t="s">
        <v>0</v>
      </c>
      <c r="T296" s="63"/>
    </row>
    <row r="297" spans="1:20" s="17" customFormat="1" ht="15.75" customHeight="1">
      <c r="A297" s="282">
        <f>COUNTA($C$4:C297)</f>
        <v>294</v>
      </c>
      <c r="B297" s="282"/>
      <c r="C297" s="282" t="s">
        <v>373</v>
      </c>
      <c r="D297" s="282" t="s">
        <v>2979</v>
      </c>
      <c r="E297" s="282" t="s">
        <v>3102</v>
      </c>
      <c r="F297" s="63" t="s">
        <v>252</v>
      </c>
      <c r="G297" s="63" t="s">
        <v>254</v>
      </c>
      <c r="H297" s="282" t="s">
        <v>3140</v>
      </c>
      <c r="I297" s="282"/>
      <c r="J297" s="282" t="s">
        <v>244</v>
      </c>
      <c r="K297" s="282">
        <v>7.8</v>
      </c>
      <c r="L297" s="282" t="s">
        <v>382</v>
      </c>
      <c r="M297" s="282">
        <v>8</v>
      </c>
      <c r="N297" s="282">
        <v>32</v>
      </c>
      <c r="O297" s="282">
        <v>50</v>
      </c>
      <c r="P297" s="282" t="s">
        <v>0</v>
      </c>
      <c r="Q297" s="66" t="s">
        <v>0</v>
      </c>
      <c r="R297" s="282" t="s">
        <v>0</v>
      </c>
      <c r="S297" s="282" t="s">
        <v>0</v>
      </c>
      <c r="T297" s="63"/>
    </row>
    <row r="298" spans="1:20" s="17" customFormat="1" ht="15.75" customHeight="1">
      <c r="A298" s="282">
        <f>COUNTA($C$4:C298)</f>
        <v>295</v>
      </c>
      <c r="B298" s="282"/>
      <c r="C298" s="282" t="s">
        <v>373</v>
      </c>
      <c r="D298" s="282" t="s">
        <v>2979</v>
      </c>
      <c r="E298" s="282" t="s">
        <v>3039</v>
      </c>
      <c r="F298" s="63" t="s">
        <v>120</v>
      </c>
      <c r="G298" s="63" t="s">
        <v>3041</v>
      </c>
      <c r="H298" s="282" t="s">
        <v>3141</v>
      </c>
      <c r="I298" s="282"/>
      <c r="J298" s="282" t="s">
        <v>5</v>
      </c>
      <c r="K298" s="282">
        <v>7.8</v>
      </c>
      <c r="L298" s="282" t="s">
        <v>382</v>
      </c>
      <c r="M298" s="282">
        <v>8</v>
      </c>
      <c r="N298" s="282">
        <v>32</v>
      </c>
      <c r="O298" s="282">
        <v>50</v>
      </c>
      <c r="P298" s="282" t="s">
        <v>0</v>
      </c>
      <c r="Q298" s="66" t="s">
        <v>0</v>
      </c>
      <c r="R298" s="282" t="s">
        <v>0</v>
      </c>
      <c r="S298" s="282" t="s">
        <v>118</v>
      </c>
      <c r="T298" s="63" t="s">
        <v>3056</v>
      </c>
    </row>
    <row r="299" spans="1:20" s="17" customFormat="1" ht="15.75" customHeight="1">
      <c r="A299" s="282">
        <f>COUNTA($C$4:C299)</f>
        <v>296</v>
      </c>
      <c r="B299" s="282"/>
      <c r="C299" s="282" t="s">
        <v>373</v>
      </c>
      <c r="D299" s="282" t="s">
        <v>2979</v>
      </c>
      <c r="E299" s="282" t="s">
        <v>3040</v>
      </c>
      <c r="F299" s="63" t="s">
        <v>120</v>
      </c>
      <c r="G299" s="63" t="s">
        <v>3042</v>
      </c>
      <c r="H299" s="282" t="s">
        <v>3142</v>
      </c>
      <c r="I299" s="282"/>
      <c r="J299" s="282" t="s">
        <v>5</v>
      </c>
      <c r="K299" s="282">
        <v>7.8</v>
      </c>
      <c r="L299" s="282" t="s">
        <v>382</v>
      </c>
      <c r="M299" s="282">
        <v>8</v>
      </c>
      <c r="N299" s="282">
        <v>32</v>
      </c>
      <c r="O299" s="282">
        <v>50</v>
      </c>
      <c r="P299" s="282" t="s">
        <v>0</v>
      </c>
      <c r="Q299" s="66" t="s">
        <v>0</v>
      </c>
      <c r="R299" s="282" t="s">
        <v>0</v>
      </c>
      <c r="S299" s="282" t="s">
        <v>118</v>
      </c>
      <c r="T299" s="63" t="s">
        <v>3056</v>
      </c>
    </row>
    <row r="300" spans="1:20" s="17" customFormat="1" ht="15.75" customHeight="1">
      <c r="A300" s="282">
        <f>COUNTA($C$4:C300)</f>
        <v>297</v>
      </c>
      <c r="B300" s="282"/>
      <c r="C300" s="282" t="s">
        <v>373</v>
      </c>
      <c r="D300" s="282" t="s">
        <v>2979</v>
      </c>
      <c r="E300" s="282" t="s">
        <v>3071</v>
      </c>
      <c r="F300" s="63" t="s">
        <v>120</v>
      </c>
      <c r="G300" s="63" t="s">
        <v>3073</v>
      </c>
      <c r="H300" s="282" t="s">
        <v>3143</v>
      </c>
      <c r="I300" s="282"/>
      <c r="J300" s="282" t="s">
        <v>5</v>
      </c>
      <c r="K300" s="282">
        <v>7.8</v>
      </c>
      <c r="L300" s="282" t="s">
        <v>382</v>
      </c>
      <c r="M300" s="282">
        <v>8</v>
      </c>
      <c r="N300" s="282">
        <v>32</v>
      </c>
      <c r="O300" s="282">
        <v>50</v>
      </c>
      <c r="P300" s="282" t="s">
        <v>0</v>
      </c>
      <c r="Q300" s="66" t="s">
        <v>0</v>
      </c>
      <c r="R300" s="282" t="s">
        <v>0</v>
      </c>
      <c r="S300" s="282" t="s">
        <v>118</v>
      </c>
      <c r="T300" s="63" t="s">
        <v>346</v>
      </c>
    </row>
    <row r="301" spans="1:20" s="17" customFormat="1" ht="15.75" customHeight="1">
      <c r="A301" s="282">
        <f>COUNTA($C$4:C301)</f>
        <v>298</v>
      </c>
      <c r="B301" s="282"/>
      <c r="C301" s="282" t="s">
        <v>373</v>
      </c>
      <c r="D301" s="282" t="s">
        <v>2979</v>
      </c>
      <c r="E301" s="282" t="s">
        <v>3072</v>
      </c>
      <c r="F301" s="63" t="s">
        <v>120</v>
      </c>
      <c r="G301" s="63" t="s">
        <v>3074</v>
      </c>
      <c r="H301" s="282" t="s">
        <v>3144</v>
      </c>
      <c r="I301" s="282"/>
      <c r="J301" s="282" t="s">
        <v>5</v>
      </c>
      <c r="K301" s="282">
        <v>7.8</v>
      </c>
      <c r="L301" s="282" t="s">
        <v>382</v>
      </c>
      <c r="M301" s="282">
        <v>8</v>
      </c>
      <c r="N301" s="282">
        <v>32</v>
      </c>
      <c r="O301" s="282">
        <v>50</v>
      </c>
      <c r="P301" s="282" t="s">
        <v>0</v>
      </c>
      <c r="Q301" s="66" t="s">
        <v>0</v>
      </c>
      <c r="R301" s="282" t="s">
        <v>0</v>
      </c>
      <c r="S301" s="282" t="s">
        <v>118</v>
      </c>
      <c r="T301" s="63" t="s">
        <v>346</v>
      </c>
    </row>
    <row r="302" spans="1:20" s="17" customFormat="1" ht="15.75" customHeight="1">
      <c r="A302" s="282">
        <f>COUNTA($C$4:C302)</f>
        <v>299</v>
      </c>
      <c r="B302" s="282"/>
      <c r="C302" s="282" t="s">
        <v>373</v>
      </c>
      <c r="D302" s="282" t="s">
        <v>2979</v>
      </c>
      <c r="E302" s="282" t="s">
        <v>3077</v>
      </c>
      <c r="F302" s="63" t="s">
        <v>120</v>
      </c>
      <c r="G302" s="63" t="s">
        <v>3079</v>
      </c>
      <c r="H302" s="282" t="s">
        <v>3145</v>
      </c>
      <c r="I302" s="282"/>
      <c r="J302" s="282" t="s">
        <v>5</v>
      </c>
      <c r="K302" s="282">
        <v>7.8</v>
      </c>
      <c r="L302" s="282" t="s">
        <v>382</v>
      </c>
      <c r="M302" s="282">
        <v>8</v>
      </c>
      <c r="N302" s="282">
        <v>32</v>
      </c>
      <c r="O302" s="282">
        <v>50</v>
      </c>
      <c r="P302" s="282" t="s">
        <v>0</v>
      </c>
      <c r="Q302" s="66" t="s">
        <v>0</v>
      </c>
      <c r="R302" s="282" t="s">
        <v>0</v>
      </c>
      <c r="S302" s="282" t="s">
        <v>0</v>
      </c>
      <c r="T302" s="63" t="s">
        <v>346</v>
      </c>
    </row>
    <row r="303" spans="1:20" s="17" customFormat="1" ht="15.75" customHeight="1">
      <c r="A303" s="282">
        <f>COUNTA($C$4:C303)</f>
        <v>300</v>
      </c>
      <c r="B303" s="282"/>
      <c r="C303" s="282" t="s">
        <v>373</v>
      </c>
      <c r="D303" s="282" t="s">
        <v>2979</v>
      </c>
      <c r="E303" s="282" t="s">
        <v>3078</v>
      </c>
      <c r="F303" s="63" t="s">
        <v>120</v>
      </c>
      <c r="G303" s="63" t="s">
        <v>3080</v>
      </c>
      <c r="H303" s="282" t="s">
        <v>3146</v>
      </c>
      <c r="I303" s="282"/>
      <c r="J303" s="282" t="s">
        <v>5</v>
      </c>
      <c r="K303" s="282">
        <v>7.8</v>
      </c>
      <c r="L303" s="282" t="s">
        <v>382</v>
      </c>
      <c r="M303" s="282">
        <v>8</v>
      </c>
      <c r="N303" s="282">
        <v>32</v>
      </c>
      <c r="O303" s="282">
        <v>50</v>
      </c>
      <c r="P303" s="282" t="s">
        <v>0</v>
      </c>
      <c r="Q303" s="66" t="s">
        <v>0</v>
      </c>
      <c r="R303" s="282" t="s">
        <v>0</v>
      </c>
      <c r="S303" s="282" t="s">
        <v>0</v>
      </c>
      <c r="T303" s="63" t="s">
        <v>346</v>
      </c>
    </row>
    <row r="304" spans="1:20" s="20" customFormat="1" ht="17.25" customHeight="1">
      <c r="A304" s="282">
        <f>COUNTA($C$4:C304)</f>
        <v>301</v>
      </c>
      <c r="B304" s="282"/>
      <c r="C304" s="282" t="s">
        <v>373</v>
      </c>
      <c r="D304" s="282" t="s">
        <v>2979</v>
      </c>
      <c r="E304" s="282" t="s">
        <v>3083</v>
      </c>
      <c r="F304" s="63" t="s">
        <v>271</v>
      </c>
      <c r="G304" s="63" t="s">
        <v>3081</v>
      </c>
      <c r="H304" s="282" t="s">
        <v>3147</v>
      </c>
      <c r="I304" s="282"/>
      <c r="J304" s="282" t="s">
        <v>5</v>
      </c>
      <c r="K304" s="282">
        <v>7.8</v>
      </c>
      <c r="L304" s="282" t="s">
        <v>382</v>
      </c>
      <c r="M304" s="282">
        <v>8</v>
      </c>
      <c r="N304" s="282">
        <v>32</v>
      </c>
      <c r="O304" s="282">
        <v>50</v>
      </c>
      <c r="P304" s="282" t="s">
        <v>0</v>
      </c>
      <c r="Q304" s="66" t="s">
        <v>0</v>
      </c>
      <c r="R304" s="282" t="s">
        <v>0</v>
      </c>
      <c r="S304" s="282" t="s">
        <v>0</v>
      </c>
      <c r="T304" s="63" t="s">
        <v>346</v>
      </c>
    </row>
    <row r="305" spans="1:20" s="20" customFormat="1" ht="17.25" customHeight="1">
      <c r="A305" s="282">
        <f>COUNTA($C$4:C305)</f>
        <v>302</v>
      </c>
      <c r="B305" s="282"/>
      <c r="C305" s="282" t="s">
        <v>373</v>
      </c>
      <c r="D305" s="282" t="s">
        <v>2979</v>
      </c>
      <c r="E305" s="282" t="s">
        <v>3084</v>
      </c>
      <c r="F305" s="63" t="s">
        <v>271</v>
      </c>
      <c r="G305" s="63" t="s">
        <v>3082</v>
      </c>
      <c r="H305" s="282" t="s">
        <v>3148</v>
      </c>
      <c r="I305" s="282"/>
      <c r="J305" s="282" t="s">
        <v>5</v>
      </c>
      <c r="K305" s="282">
        <v>7.8</v>
      </c>
      <c r="L305" s="282" t="s">
        <v>382</v>
      </c>
      <c r="M305" s="282">
        <v>8</v>
      </c>
      <c r="N305" s="282">
        <v>32</v>
      </c>
      <c r="O305" s="282">
        <v>50</v>
      </c>
      <c r="P305" s="282" t="s">
        <v>0</v>
      </c>
      <c r="Q305" s="66" t="s">
        <v>0</v>
      </c>
      <c r="R305" s="282" t="s">
        <v>0</v>
      </c>
      <c r="S305" s="282" t="s">
        <v>0</v>
      </c>
      <c r="T305" s="63" t="s">
        <v>346</v>
      </c>
    </row>
    <row r="306" spans="1:20" s="17" customFormat="1" ht="15.75" customHeight="1">
      <c r="A306" s="282">
        <f>COUNTA($C$4:C306)</f>
        <v>303</v>
      </c>
      <c r="B306" s="282"/>
      <c r="C306" s="282" t="s">
        <v>373</v>
      </c>
      <c r="D306" s="282" t="s">
        <v>2979</v>
      </c>
      <c r="E306" s="282" t="s">
        <v>3085</v>
      </c>
      <c r="F306" s="63" t="s">
        <v>120</v>
      </c>
      <c r="G306" s="63" t="s">
        <v>3087</v>
      </c>
      <c r="H306" s="282" t="s">
        <v>3149</v>
      </c>
      <c r="I306" s="282"/>
      <c r="J306" s="282" t="s">
        <v>5</v>
      </c>
      <c r="K306" s="282">
        <v>7.8</v>
      </c>
      <c r="L306" s="282" t="s">
        <v>382</v>
      </c>
      <c r="M306" s="282">
        <v>8</v>
      </c>
      <c r="N306" s="282">
        <v>32</v>
      </c>
      <c r="O306" s="282">
        <v>50</v>
      </c>
      <c r="P306" s="282" t="s">
        <v>0</v>
      </c>
      <c r="Q306" s="66" t="s">
        <v>0</v>
      </c>
      <c r="R306" s="282" t="s">
        <v>0</v>
      </c>
      <c r="S306" s="282" t="s">
        <v>0</v>
      </c>
      <c r="T306" s="63" t="s">
        <v>346</v>
      </c>
    </row>
    <row r="307" spans="1:20" s="17" customFormat="1" ht="15.75" customHeight="1">
      <c r="A307" s="282">
        <f>COUNTA($C$4:C307)</f>
        <v>304</v>
      </c>
      <c r="B307" s="282"/>
      <c r="C307" s="282" t="s">
        <v>373</v>
      </c>
      <c r="D307" s="282" t="s">
        <v>2979</v>
      </c>
      <c r="E307" s="282" t="s">
        <v>3086</v>
      </c>
      <c r="F307" s="63" t="s">
        <v>120</v>
      </c>
      <c r="G307" s="63" t="s">
        <v>3088</v>
      </c>
      <c r="H307" s="282" t="s">
        <v>3150</v>
      </c>
      <c r="I307" s="282"/>
      <c r="J307" s="282" t="s">
        <v>5</v>
      </c>
      <c r="K307" s="282">
        <v>7.8</v>
      </c>
      <c r="L307" s="282" t="s">
        <v>382</v>
      </c>
      <c r="M307" s="282">
        <v>8</v>
      </c>
      <c r="N307" s="282">
        <v>32</v>
      </c>
      <c r="O307" s="282">
        <v>50</v>
      </c>
      <c r="P307" s="282" t="s">
        <v>0</v>
      </c>
      <c r="Q307" s="66" t="s">
        <v>0</v>
      </c>
      <c r="R307" s="282" t="s">
        <v>0</v>
      </c>
      <c r="S307" s="282" t="s">
        <v>0</v>
      </c>
      <c r="T307" s="63" t="s">
        <v>346</v>
      </c>
    </row>
    <row r="308" spans="1:20" s="285" customFormat="1" ht="15.75" customHeight="1">
      <c r="A308" s="215">
        <f>COUNTA($C$4:C308)</f>
        <v>305</v>
      </c>
      <c r="B308" s="215"/>
      <c r="C308" s="215" t="s">
        <v>373</v>
      </c>
      <c r="D308" s="215" t="s">
        <v>2979</v>
      </c>
      <c r="E308" s="215" t="s">
        <v>3093</v>
      </c>
      <c r="F308" s="214" t="s">
        <v>124</v>
      </c>
      <c r="G308" s="214" t="s">
        <v>3157</v>
      </c>
      <c r="H308" s="215" t="s">
        <v>3151</v>
      </c>
      <c r="I308" s="215"/>
      <c r="J308" s="215" t="s">
        <v>5</v>
      </c>
      <c r="K308" s="215">
        <v>7.8</v>
      </c>
      <c r="L308" s="215" t="s">
        <v>382</v>
      </c>
      <c r="M308" s="215">
        <v>4</v>
      </c>
      <c r="N308" s="215">
        <v>16</v>
      </c>
      <c r="O308" s="215">
        <v>50</v>
      </c>
      <c r="P308" s="215" t="s">
        <v>0</v>
      </c>
      <c r="Q308" s="284" t="s">
        <v>0</v>
      </c>
      <c r="R308" s="215" t="s">
        <v>0</v>
      </c>
      <c r="S308" s="215" t="s">
        <v>0</v>
      </c>
      <c r="T308" s="214"/>
    </row>
    <row r="309" spans="1:20" s="285" customFormat="1" ht="15.75" customHeight="1">
      <c r="A309" s="215">
        <f>COUNTA($C$4:C309)</f>
        <v>306</v>
      </c>
      <c r="B309" s="215"/>
      <c r="C309" s="215" t="s">
        <v>373</v>
      </c>
      <c r="D309" s="215" t="s">
        <v>2979</v>
      </c>
      <c r="E309" s="215" t="s">
        <v>3094</v>
      </c>
      <c r="F309" s="214" t="s">
        <v>124</v>
      </c>
      <c r="G309" s="214" t="s">
        <v>3158</v>
      </c>
      <c r="H309" s="215" t="s">
        <v>3152</v>
      </c>
      <c r="I309" s="215"/>
      <c r="J309" s="215" t="s">
        <v>5</v>
      </c>
      <c r="K309" s="215">
        <v>7.8</v>
      </c>
      <c r="L309" s="215" t="s">
        <v>382</v>
      </c>
      <c r="M309" s="215">
        <v>4</v>
      </c>
      <c r="N309" s="215">
        <v>16</v>
      </c>
      <c r="O309" s="215">
        <v>50</v>
      </c>
      <c r="P309" s="215" t="s">
        <v>0</v>
      </c>
      <c r="Q309" s="284" t="s">
        <v>0</v>
      </c>
      <c r="R309" s="215" t="s">
        <v>0</v>
      </c>
      <c r="S309" s="215" t="s">
        <v>0</v>
      </c>
      <c r="T309" s="214"/>
    </row>
    <row r="310" spans="1:20" s="17" customFormat="1" ht="15.75" customHeight="1">
      <c r="A310" s="282">
        <f>COUNTA($C$4:C310)</f>
        <v>307</v>
      </c>
      <c r="B310" s="282"/>
      <c r="C310" s="282" t="s">
        <v>373</v>
      </c>
      <c r="D310" s="282" t="s">
        <v>2979</v>
      </c>
      <c r="E310" s="282" t="s">
        <v>3089</v>
      </c>
      <c r="F310" s="63" t="s">
        <v>120</v>
      </c>
      <c r="G310" s="63" t="s">
        <v>3159</v>
      </c>
      <c r="H310" s="282" t="s">
        <v>3153</v>
      </c>
      <c r="I310" s="282"/>
      <c r="J310" s="282" t="s">
        <v>5</v>
      </c>
      <c r="K310" s="282">
        <v>7.8</v>
      </c>
      <c r="L310" s="282" t="s">
        <v>382</v>
      </c>
      <c r="M310" s="282">
        <v>8</v>
      </c>
      <c r="N310" s="282">
        <v>32</v>
      </c>
      <c r="O310" s="282">
        <v>50</v>
      </c>
      <c r="P310" s="282" t="s">
        <v>0</v>
      </c>
      <c r="Q310" s="66" t="s">
        <v>0</v>
      </c>
      <c r="R310" s="282" t="s">
        <v>0</v>
      </c>
      <c r="S310" s="282" t="s">
        <v>0</v>
      </c>
      <c r="T310" s="63" t="s">
        <v>346</v>
      </c>
    </row>
    <row r="311" spans="1:20" s="17" customFormat="1" ht="15.75" customHeight="1">
      <c r="A311" s="282">
        <f>COUNTA($C$4:C311)</f>
        <v>308</v>
      </c>
      <c r="B311" s="282"/>
      <c r="C311" s="282" t="s">
        <v>373</v>
      </c>
      <c r="D311" s="282" t="s">
        <v>2979</v>
      </c>
      <c r="E311" s="282" t="s">
        <v>3090</v>
      </c>
      <c r="F311" s="63" t="s">
        <v>120</v>
      </c>
      <c r="G311" s="63" t="s">
        <v>3160</v>
      </c>
      <c r="H311" s="282" t="s">
        <v>3154</v>
      </c>
      <c r="I311" s="282"/>
      <c r="J311" s="282" t="s">
        <v>5</v>
      </c>
      <c r="K311" s="282">
        <v>7.8</v>
      </c>
      <c r="L311" s="282" t="s">
        <v>382</v>
      </c>
      <c r="M311" s="282">
        <v>8</v>
      </c>
      <c r="N311" s="282">
        <v>32</v>
      </c>
      <c r="O311" s="282">
        <v>50</v>
      </c>
      <c r="P311" s="282" t="s">
        <v>0</v>
      </c>
      <c r="Q311" s="66" t="s">
        <v>0</v>
      </c>
      <c r="R311" s="282" t="s">
        <v>0</v>
      </c>
      <c r="S311" s="282" t="s">
        <v>0</v>
      </c>
      <c r="T311" s="63" t="s">
        <v>346</v>
      </c>
    </row>
    <row r="312" spans="1:20" s="17" customFormat="1" ht="15.75" customHeight="1">
      <c r="A312" s="282">
        <f>COUNTA($C$4:C312)</f>
        <v>309</v>
      </c>
      <c r="B312" s="282"/>
      <c r="C312" s="282" t="s">
        <v>373</v>
      </c>
      <c r="D312" s="282" t="s">
        <v>2979</v>
      </c>
      <c r="E312" s="282" t="s">
        <v>3091</v>
      </c>
      <c r="F312" s="63" t="s">
        <v>120</v>
      </c>
      <c r="G312" s="63" t="s">
        <v>3161</v>
      </c>
      <c r="H312" s="282" t="s">
        <v>3155</v>
      </c>
      <c r="I312" s="282"/>
      <c r="J312" s="282" t="s">
        <v>5</v>
      </c>
      <c r="K312" s="282">
        <v>7.8</v>
      </c>
      <c r="L312" s="282" t="s">
        <v>382</v>
      </c>
      <c r="M312" s="282">
        <v>8</v>
      </c>
      <c r="N312" s="282">
        <v>32</v>
      </c>
      <c r="O312" s="282">
        <v>50</v>
      </c>
      <c r="P312" s="282" t="s">
        <v>0</v>
      </c>
      <c r="Q312" s="66" t="s">
        <v>0</v>
      </c>
      <c r="R312" s="282" t="s">
        <v>0</v>
      </c>
      <c r="S312" s="282" t="s">
        <v>0</v>
      </c>
      <c r="T312" s="63" t="s">
        <v>346</v>
      </c>
    </row>
    <row r="313" spans="1:20" s="17" customFormat="1" ht="15.75" customHeight="1">
      <c r="A313" s="282">
        <f>COUNTA($C$4:C313)</f>
        <v>310</v>
      </c>
      <c r="B313" s="282"/>
      <c r="C313" s="282" t="s">
        <v>373</v>
      </c>
      <c r="D313" s="282" t="s">
        <v>2979</v>
      </c>
      <c r="E313" s="282" t="s">
        <v>3092</v>
      </c>
      <c r="F313" s="63" t="s">
        <v>120</v>
      </c>
      <c r="G313" s="63" t="s">
        <v>3162</v>
      </c>
      <c r="H313" s="282" t="s">
        <v>3156</v>
      </c>
      <c r="I313" s="282"/>
      <c r="J313" s="282" t="s">
        <v>5</v>
      </c>
      <c r="K313" s="282">
        <v>7.8</v>
      </c>
      <c r="L313" s="282" t="s">
        <v>382</v>
      </c>
      <c r="M313" s="282">
        <v>8</v>
      </c>
      <c r="N313" s="282">
        <v>32</v>
      </c>
      <c r="O313" s="282">
        <v>50</v>
      </c>
      <c r="P313" s="282" t="s">
        <v>0</v>
      </c>
      <c r="Q313" s="66" t="s">
        <v>0</v>
      </c>
      <c r="R313" s="282" t="s">
        <v>0</v>
      </c>
      <c r="S313" s="282" t="s">
        <v>0</v>
      </c>
      <c r="T313" s="63" t="s">
        <v>346</v>
      </c>
    </row>
  </sheetData>
  <autoFilter ref="A3:AL3"/>
  <mergeCells count="14">
    <mergeCell ref="K2:K3"/>
    <mergeCell ref="L2:P2"/>
    <mergeCell ref="Q2:S2"/>
    <mergeCell ref="T2:T3"/>
    <mergeCell ref="A2:A3"/>
    <mergeCell ref="C2:C3"/>
    <mergeCell ref="D2:D3"/>
    <mergeCell ref="F2:F3"/>
    <mergeCell ref="G2:G3"/>
    <mergeCell ref="J2:J3"/>
    <mergeCell ref="B2:B3"/>
    <mergeCell ref="E2:E3"/>
    <mergeCell ref="H2:H3"/>
    <mergeCell ref="I2:I3"/>
  </mergeCells>
  <phoneticPr fontId="1" type="noConversion"/>
  <pageMargins left="0.25" right="0.25" top="0.75" bottom="0.75" header="0.3" footer="0.3"/>
  <pageSetup paperSize="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"/>
  <sheetViews>
    <sheetView zoomScale="85" zoomScaleNormal="85" workbookViewId="0">
      <pane ySplit="3" topLeftCell="A4" activePane="bottomLeft" state="frozen"/>
      <selection pane="bottomLeft" activeCell="A4" sqref="A4:XFD29"/>
    </sheetView>
  </sheetViews>
  <sheetFormatPr defaultColWidth="9.875" defaultRowHeight="16.5"/>
  <cols>
    <col min="1" max="1" width="9.625" style="1" bestFit="1" customWidth="1"/>
    <col min="2" max="2" width="11" style="1" bestFit="1" customWidth="1"/>
    <col min="3" max="3" width="24.875" style="1" bestFit="1" customWidth="1"/>
    <col min="4" max="4" width="10.875" style="1" customWidth="1"/>
    <col min="5" max="5" width="32.25" style="1" customWidth="1"/>
    <col min="6" max="6" width="24" style="24" customWidth="1"/>
    <col min="7" max="7" width="31.625" style="24" bestFit="1" customWidth="1"/>
    <col min="8" max="11" width="15" style="1" customWidth="1"/>
    <col min="12" max="12" width="22.25" style="1" bestFit="1" customWidth="1"/>
    <col min="13" max="14" width="15" style="1" customWidth="1"/>
    <col min="15" max="16" width="23" style="1" customWidth="1"/>
    <col min="17" max="19" width="20.25" style="1" customWidth="1"/>
    <col min="20" max="20" width="111.5" style="24" customWidth="1"/>
    <col min="21" max="16384" width="9.875" style="1"/>
  </cols>
  <sheetData>
    <row r="1" spans="1:20" s="19" customFormat="1" ht="21.75" customHeight="1">
      <c r="A1" s="61" t="s">
        <v>740</v>
      </c>
      <c r="B1" s="61"/>
      <c r="C1" s="22"/>
      <c r="D1" s="22"/>
      <c r="E1" s="22"/>
      <c r="F1" s="23"/>
      <c r="G1" s="23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5"/>
    </row>
    <row r="2" spans="1:20" s="21" customFormat="1" ht="24" customHeight="1">
      <c r="A2" s="367" t="s">
        <v>43</v>
      </c>
      <c r="B2" s="367" t="s">
        <v>743</v>
      </c>
      <c r="C2" s="367" t="s">
        <v>371</v>
      </c>
      <c r="D2" s="367" t="s">
        <v>33</v>
      </c>
      <c r="E2" s="367" t="s">
        <v>746</v>
      </c>
      <c r="F2" s="367" t="s">
        <v>375</v>
      </c>
      <c r="G2" s="367" t="s">
        <v>99</v>
      </c>
      <c r="H2" s="362" t="s">
        <v>1027</v>
      </c>
      <c r="I2" s="362" t="s">
        <v>1028</v>
      </c>
      <c r="J2" s="367" t="s">
        <v>128</v>
      </c>
      <c r="K2" s="362" t="s">
        <v>376</v>
      </c>
      <c r="L2" s="364" t="s">
        <v>380</v>
      </c>
      <c r="M2" s="364"/>
      <c r="N2" s="364"/>
      <c r="O2" s="364"/>
      <c r="P2" s="364"/>
      <c r="Q2" s="365" t="s">
        <v>358</v>
      </c>
      <c r="R2" s="365"/>
      <c r="S2" s="366"/>
      <c r="T2" s="367" t="s">
        <v>345</v>
      </c>
    </row>
    <row r="3" spans="1:20" s="21" customFormat="1" ht="24" customHeight="1">
      <c r="A3" s="368"/>
      <c r="B3" s="368"/>
      <c r="C3" s="368"/>
      <c r="D3" s="368"/>
      <c r="E3" s="368"/>
      <c r="F3" s="368"/>
      <c r="G3" s="368"/>
      <c r="H3" s="363"/>
      <c r="I3" s="363"/>
      <c r="J3" s="368"/>
      <c r="K3" s="363"/>
      <c r="L3" s="281" t="s">
        <v>127</v>
      </c>
      <c r="M3" s="281" t="s">
        <v>377</v>
      </c>
      <c r="N3" s="281" t="s">
        <v>378</v>
      </c>
      <c r="O3" s="281" t="s">
        <v>381</v>
      </c>
      <c r="P3" s="281" t="s">
        <v>379</v>
      </c>
      <c r="Q3" s="281" t="s">
        <v>541</v>
      </c>
      <c r="R3" s="281" t="s">
        <v>542</v>
      </c>
      <c r="S3" s="281" t="s">
        <v>543</v>
      </c>
      <c r="T3" s="368"/>
    </row>
  </sheetData>
  <autoFilter ref="A3:AL33"/>
  <mergeCells count="14">
    <mergeCell ref="F2:F3"/>
    <mergeCell ref="A2:A3"/>
    <mergeCell ref="B2:B3"/>
    <mergeCell ref="C2:C3"/>
    <mergeCell ref="D2:D3"/>
    <mergeCell ref="E2:E3"/>
    <mergeCell ref="Q2:S2"/>
    <mergeCell ref="T2:T3"/>
    <mergeCell ref="G2:G3"/>
    <mergeCell ref="H2:H3"/>
    <mergeCell ref="I2:I3"/>
    <mergeCell ref="J2:J3"/>
    <mergeCell ref="K2:K3"/>
    <mergeCell ref="L2:P2"/>
  </mergeCells>
  <phoneticPr fontId="1" type="noConversion"/>
  <pageMargins left="0.25" right="0.25" top="0.75" bottom="0.75" header="0.3" footer="0.3"/>
  <pageSetup paperSize="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0"/>
  <sheetViews>
    <sheetView zoomScale="85" zoomScaleNormal="85" workbookViewId="0">
      <pane ySplit="2" topLeftCell="A632" activePane="bottomLeft" state="frozen"/>
      <selection pane="bottomLeft" activeCell="G639" sqref="G639:G640"/>
    </sheetView>
  </sheetViews>
  <sheetFormatPr defaultColWidth="9.875" defaultRowHeight="16.5"/>
  <cols>
    <col min="1" max="1" width="9.625" style="1" bestFit="1" customWidth="1"/>
    <col min="2" max="2" width="24.875" style="1" bestFit="1" customWidth="1"/>
    <col min="3" max="3" width="10.875" style="1" customWidth="1"/>
    <col min="4" max="5" width="24" style="1" customWidth="1"/>
    <col min="6" max="6" width="29.5" style="1" bestFit="1" customWidth="1"/>
    <col min="7" max="7" width="24" style="1" customWidth="1"/>
    <col min="8" max="8" width="26.625" style="1" bestFit="1" customWidth="1"/>
    <col min="9" max="9" width="15" style="1" customWidth="1"/>
    <col min="10" max="10" width="21.375" style="1" bestFit="1" customWidth="1"/>
    <col min="11" max="11" width="15" style="1" customWidth="1"/>
    <col min="12" max="12" width="39.125" style="24" bestFit="1" customWidth="1"/>
    <col min="13" max="16384" width="9.875" style="1"/>
  </cols>
  <sheetData>
    <row r="1" spans="1:12" s="19" customFormat="1" ht="21.75" customHeight="1">
      <c r="A1" s="61" t="s">
        <v>772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5"/>
    </row>
    <row r="2" spans="1:12" s="21" customFormat="1" ht="24" customHeight="1">
      <c r="A2" s="60" t="s">
        <v>43</v>
      </c>
      <c r="B2" s="60" t="s">
        <v>371</v>
      </c>
      <c r="C2" s="60" t="s">
        <v>33</v>
      </c>
      <c r="D2" s="60" t="s">
        <v>1026</v>
      </c>
      <c r="E2" s="60" t="s">
        <v>370</v>
      </c>
      <c r="F2" s="60" t="s">
        <v>99</v>
      </c>
      <c r="G2" s="60" t="s">
        <v>1029</v>
      </c>
      <c r="H2" s="60" t="s">
        <v>544</v>
      </c>
      <c r="I2" s="119" t="s">
        <v>129</v>
      </c>
      <c r="J2" s="119" t="s">
        <v>546</v>
      </c>
      <c r="K2" s="119" t="s">
        <v>564</v>
      </c>
      <c r="L2" s="60" t="s">
        <v>345</v>
      </c>
    </row>
    <row r="3" spans="1:12" s="17" customFormat="1" ht="15.75" customHeight="1">
      <c r="A3" s="369">
        <f>COUNTA($B$3:B3)</f>
        <v>1</v>
      </c>
      <c r="B3" s="369" t="s">
        <v>373</v>
      </c>
      <c r="C3" s="369" t="s">
        <v>37</v>
      </c>
      <c r="D3" s="369"/>
      <c r="E3" s="369" t="s">
        <v>37</v>
      </c>
      <c r="F3" s="369" t="s">
        <v>290</v>
      </c>
      <c r="G3" s="369"/>
      <c r="H3" s="120" t="s">
        <v>137</v>
      </c>
      <c r="I3" s="120" t="s">
        <v>116</v>
      </c>
      <c r="J3" s="120" t="s">
        <v>554</v>
      </c>
      <c r="K3" s="120" t="s">
        <v>562</v>
      </c>
      <c r="L3" s="63"/>
    </row>
    <row r="4" spans="1:12" s="17" customFormat="1" ht="15.75" customHeight="1">
      <c r="A4" s="369"/>
      <c r="B4" s="369"/>
      <c r="C4" s="369"/>
      <c r="D4" s="369"/>
      <c r="E4" s="369"/>
      <c r="F4" s="369"/>
      <c r="G4" s="369"/>
      <c r="H4" s="120" t="s">
        <v>130</v>
      </c>
      <c r="I4" s="120" t="s">
        <v>117</v>
      </c>
      <c r="J4" s="120" t="s">
        <v>553</v>
      </c>
      <c r="K4" s="120" t="s">
        <v>562</v>
      </c>
      <c r="L4" s="63"/>
    </row>
    <row r="5" spans="1:12" s="20" customFormat="1" ht="17.25" customHeight="1">
      <c r="A5" s="369"/>
      <c r="B5" s="369"/>
      <c r="C5" s="369"/>
      <c r="D5" s="369"/>
      <c r="E5" s="369"/>
      <c r="F5" s="369"/>
      <c r="G5" s="369"/>
      <c r="H5" s="120" t="s">
        <v>5</v>
      </c>
      <c r="I5" s="120">
        <v>7.8</v>
      </c>
      <c r="J5" s="120" t="s">
        <v>550</v>
      </c>
      <c r="K5" s="120" t="s">
        <v>562</v>
      </c>
      <c r="L5" s="64"/>
    </row>
    <row r="6" spans="1:12" s="17" customFormat="1" ht="15.75" customHeight="1">
      <c r="A6" s="369">
        <f>COUNTA($B$3:B7)</f>
        <v>2</v>
      </c>
      <c r="B6" s="369" t="s">
        <v>373</v>
      </c>
      <c r="C6" s="369" t="s">
        <v>37</v>
      </c>
      <c r="D6" s="369"/>
      <c r="E6" s="369" t="s">
        <v>37</v>
      </c>
      <c r="F6" s="369" t="s">
        <v>603</v>
      </c>
      <c r="G6" s="369"/>
      <c r="H6" s="120" t="s">
        <v>137</v>
      </c>
      <c r="I6" s="120" t="s">
        <v>116</v>
      </c>
      <c r="J6" s="120" t="s">
        <v>554</v>
      </c>
      <c r="K6" s="120" t="s">
        <v>562</v>
      </c>
      <c r="L6" s="63"/>
    </row>
    <row r="7" spans="1:12" s="17" customFormat="1" ht="15.75" customHeight="1">
      <c r="A7" s="369"/>
      <c r="B7" s="369"/>
      <c r="C7" s="369"/>
      <c r="D7" s="369"/>
      <c r="E7" s="369"/>
      <c r="F7" s="369"/>
      <c r="G7" s="369"/>
      <c r="H7" s="120" t="s">
        <v>130</v>
      </c>
      <c r="I7" s="120" t="s">
        <v>117</v>
      </c>
      <c r="J7" s="120" t="s">
        <v>553</v>
      </c>
      <c r="K7" s="120" t="s">
        <v>562</v>
      </c>
      <c r="L7" s="63"/>
    </row>
    <row r="8" spans="1:12" s="20" customFormat="1" ht="17.25" customHeight="1">
      <c r="A8" s="369"/>
      <c r="B8" s="369"/>
      <c r="C8" s="369"/>
      <c r="D8" s="369"/>
      <c r="E8" s="369"/>
      <c r="F8" s="369"/>
      <c r="G8" s="369"/>
      <c r="H8" s="120" t="s">
        <v>5</v>
      </c>
      <c r="I8" s="120">
        <v>7.8</v>
      </c>
      <c r="J8" s="120" t="s">
        <v>550</v>
      </c>
      <c r="K8" s="120" t="s">
        <v>562</v>
      </c>
      <c r="L8" s="64"/>
    </row>
    <row r="9" spans="1:12" s="17" customFormat="1" ht="15.75" customHeight="1">
      <c r="A9" s="369">
        <f>COUNTA($B$3:B11)</f>
        <v>3</v>
      </c>
      <c r="B9" s="369" t="s">
        <v>373</v>
      </c>
      <c r="C9" s="369" t="s">
        <v>37</v>
      </c>
      <c r="D9" s="369"/>
      <c r="E9" s="369" t="s">
        <v>37</v>
      </c>
      <c r="F9" s="370" t="s">
        <v>292</v>
      </c>
      <c r="G9" s="369"/>
      <c r="H9" s="120" t="s">
        <v>137</v>
      </c>
      <c r="I9" s="120" t="s">
        <v>116</v>
      </c>
      <c r="J9" s="120" t="s">
        <v>554</v>
      </c>
      <c r="K9" s="120" t="s">
        <v>562</v>
      </c>
      <c r="L9" s="63"/>
    </row>
    <row r="10" spans="1:12" s="17" customFormat="1" ht="15.75" customHeight="1">
      <c r="A10" s="369"/>
      <c r="B10" s="369"/>
      <c r="C10" s="369"/>
      <c r="D10" s="369"/>
      <c r="E10" s="369"/>
      <c r="F10" s="370"/>
      <c r="G10" s="369"/>
      <c r="H10" s="120" t="s">
        <v>130</v>
      </c>
      <c r="I10" s="120" t="s">
        <v>117</v>
      </c>
      <c r="J10" s="120" t="s">
        <v>553</v>
      </c>
      <c r="K10" s="120" t="s">
        <v>562</v>
      </c>
      <c r="L10" s="63"/>
    </row>
    <row r="11" spans="1:12" s="20" customFormat="1" ht="17.25" customHeight="1">
      <c r="A11" s="369"/>
      <c r="B11" s="369"/>
      <c r="C11" s="369"/>
      <c r="D11" s="369"/>
      <c r="E11" s="369"/>
      <c r="F11" s="370"/>
      <c r="G11" s="369"/>
      <c r="H11" s="120" t="s">
        <v>5</v>
      </c>
      <c r="I11" s="120">
        <v>7.8</v>
      </c>
      <c r="J11" s="120" t="s">
        <v>550</v>
      </c>
      <c r="K11" s="120" t="s">
        <v>562</v>
      </c>
      <c r="L11" s="64"/>
    </row>
    <row r="12" spans="1:12" s="17" customFormat="1" ht="15.75" customHeight="1">
      <c r="A12" s="369">
        <f>COUNTA($B$3:B14)</f>
        <v>4</v>
      </c>
      <c r="B12" s="369" t="s">
        <v>373</v>
      </c>
      <c r="C12" s="369" t="s">
        <v>37</v>
      </c>
      <c r="D12" s="369"/>
      <c r="E12" s="369" t="s">
        <v>37</v>
      </c>
      <c r="F12" s="370" t="s">
        <v>293</v>
      </c>
      <c r="G12" s="369"/>
      <c r="H12" s="120" t="s">
        <v>137</v>
      </c>
      <c r="I12" s="120" t="s">
        <v>116</v>
      </c>
      <c r="J12" s="120" t="s">
        <v>554</v>
      </c>
      <c r="K12" s="120" t="s">
        <v>562</v>
      </c>
      <c r="L12" s="63"/>
    </row>
    <row r="13" spans="1:12" s="17" customFormat="1" ht="15.75" customHeight="1">
      <c r="A13" s="369"/>
      <c r="B13" s="369"/>
      <c r="C13" s="369"/>
      <c r="D13" s="369"/>
      <c r="E13" s="369"/>
      <c r="F13" s="370"/>
      <c r="G13" s="369"/>
      <c r="H13" s="120" t="s">
        <v>130</v>
      </c>
      <c r="I13" s="120" t="s">
        <v>117</v>
      </c>
      <c r="J13" s="120" t="s">
        <v>553</v>
      </c>
      <c r="K13" s="120" t="s">
        <v>562</v>
      </c>
      <c r="L13" s="63"/>
    </row>
    <row r="14" spans="1:12" s="20" customFormat="1" ht="17.25" customHeight="1">
      <c r="A14" s="369"/>
      <c r="B14" s="369"/>
      <c r="C14" s="369"/>
      <c r="D14" s="369"/>
      <c r="E14" s="369"/>
      <c r="F14" s="370"/>
      <c r="G14" s="369"/>
      <c r="H14" s="120" t="s">
        <v>5</v>
      </c>
      <c r="I14" s="120">
        <v>7.8</v>
      </c>
      <c r="J14" s="120" t="s">
        <v>550</v>
      </c>
      <c r="K14" s="120" t="s">
        <v>562</v>
      </c>
      <c r="L14" s="64"/>
    </row>
    <row r="15" spans="1:12" s="17" customFormat="1" ht="15.75" customHeight="1">
      <c r="A15" s="369">
        <f>COUNTA($B$3:B17)</f>
        <v>5</v>
      </c>
      <c r="B15" s="369" t="s">
        <v>373</v>
      </c>
      <c r="C15" s="369" t="s">
        <v>37</v>
      </c>
      <c r="D15" s="369"/>
      <c r="E15" s="369" t="s">
        <v>37</v>
      </c>
      <c r="F15" s="370" t="s">
        <v>294</v>
      </c>
      <c r="G15" s="369"/>
      <c r="H15" s="120" t="s">
        <v>137</v>
      </c>
      <c r="I15" s="120" t="s">
        <v>116</v>
      </c>
      <c r="J15" s="120" t="s">
        <v>554</v>
      </c>
      <c r="K15" s="120" t="s">
        <v>562</v>
      </c>
      <c r="L15" s="63"/>
    </row>
    <row r="16" spans="1:12" s="17" customFormat="1" ht="15.75" customHeight="1">
      <c r="A16" s="369"/>
      <c r="B16" s="369"/>
      <c r="C16" s="369"/>
      <c r="D16" s="369"/>
      <c r="E16" s="369"/>
      <c r="F16" s="370"/>
      <c r="G16" s="369"/>
      <c r="H16" s="120" t="s">
        <v>130</v>
      </c>
      <c r="I16" s="120" t="s">
        <v>117</v>
      </c>
      <c r="J16" s="120" t="s">
        <v>553</v>
      </c>
      <c r="K16" s="120" t="s">
        <v>562</v>
      </c>
      <c r="L16" s="63"/>
    </row>
    <row r="17" spans="1:12" s="20" customFormat="1" ht="17.25" customHeight="1">
      <c r="A17" s="369"/>
      <c r="B17" s="369"/>
      <c r="C17" s="369"/>
      <c r="D17" s="369"/>
      <c r="E17" s="369"/>
      <c r="F17" s="370"/>
      <c r="G17" s="369"/>
      <c r="H17" s="120" t="s">
        <v>5</v>
      </c>
      <c r="I17" s="120">
        <v>7.8</v>
      </c>
      <c r="J17" s="120" t="s">
        <v>550</v>
      </c>
      <c r="K17" s="120" t="s">
        <v>562</v>
      </c>
      <c r="L17" s="64"/>
    </row>
    <row r="18" spans="1:12" s="17" customFormat="1" ht="15.75" customHeight="1">
      <c r="A18" s="369">
        <f>COUNTA($B$3:B20)</f>
        <v>6</v>
      </c>
      <c r="B18" s="369" t="s">
        <v>373</v>
      </c>
      <c r="C18" s="369" t="s">
        <v>37</v>
      </c>
      <c r="D18" s="369"/>
      <c r="E18" s="369" t="s">
        <v>37</v>
      </c>
      <c r="F18" s="370" t="s">
        <v>295</v>
      </c>
      <c r="G18" s="369"/>
      <c r="H18" s="120" t="s">
        <v>137</v>
      </c>
      <c r="I18" s="120" t="s">
        <v>116</v>
      </c>
      <c r="J18" s="120" t="s">
        <v>554</v>
      </c>
      <c r="K18" s="120" t="s">
        <v>562</v>
      </c>
      <c r="L18" s="63"/>
    </row>
    <row r="19" spans="1:12" s="17" customFormat="1" ht="15.75" customHeight="1">
      <c r="A19" s="369"/>
      <c r="B19" s="369"/>
      <c r="C19" s="369"/>
      <c r="D19" s="369"/>
      <c r="E19" s="369"/>
      <c r="F19" s="370"/>
      <c r="G19" s="369"/>
      <c r="H19" s="120" t="s">
        <v>130</v>
      </c>
      <c r="I19" s="120" t="s">
        <v>117</v>
      </c>
      <c r="J19" s="120" t="s">
        <v>553</v>
      </c>
      <c r="K19" s="120" t="s">
        <v>562</v>
      </c>
      <c r="L19" s="63"/>
    </row>
    <row r="20" spans="1:12" s="20" customFormat="1" ht="17.25" customHeight="1">
      <c r="A20" s="369"/>
      <c r="B20" s="369"/>
      <c r="C20" s="369"/>
      <c r="D20" s="369"/>
      <c r="E20" s="369"/>
      <c r="F20" s="370"/>
      <c r="G20" s="369"/>
      <c r="H20" s="120" t="s">
        <v>5</v>
      </c>
      <c r="I20" s="120">
        <v>7.8</v>
      </c>
      <c r="J20" s="120" t="s">
        <v>550</v>
      </c>
      <c r="K20" s="120" t="s">
        <v>562</v>
      </c>
      <c r="L20" s="64"/>
    </row>
    <row r="21" spans="1:12" s="17" customFormat="1" ht="15.75" customHeight="1">
      <c r="A21" s="369">
        <f>COUNTA($B$3:B23)</f>
        <v>7</v>
      </c>
      <c r="B21" s="369" t="s">
        <v>373</v>
      </c>
      <c r="C21" s="369" t="s">
        <v>37</v>
      </c>
      <c r="D21" s="369"/>
      <c r="E21" s="369" t="s">
        <v>37</v>
      </c>
      <c r="F21" s="370" t="s">
        <v>296</v>
      </c>
      <c r="G21" s="369"/>
      <c r="H21" s="120" t="s">
        <v>137</v>
      </c>
      <c r="I21" s="120" t="s">
        <v>116</v>
      </c>
      <c r="J21" s="120" t="s">
        <v>554</v>
      </c>
      <c r="K21" s="120" t="s">
        <v>562</v>
      </c>
      <c r="L21" s="63"/>
    </row>
    <row r="22" spans="1:12" s="17" customFormat="1" ht="15.75" customHeight="1">
      <c r="A22" s="369"/>
      <c r="B22" s="369"/>
      <c r="C22" s="369"/>
      <c r="D22" s="369"/>
      <c r="E22" s="369"/>
      <c r="F22" s="370"/>
      <c r="G22" s="369"/>
      <c r="H22" s="120" t="s">
        <v>130</v>
      </c>
      <c r="I22" s="120" t="s">
        <v>117</v>
      </c>
      <c r="J22" s="120" t="s">
        <v>553</v>
      </c>
      <c r="K22" s="120" t="s">
        <v>562</v>
      </c>
      <c r="L22" s="63"/>
    </row>
    <row r="23" spans="1:12" s="20" customFormat="1" ht="17.25" customHeight="1">
      <c r="A23" s="369"/>
      <c r="B23" s="369"/>
      <c r="C23" s="369"/>
      <c r="D23" s="369"/>
      <c r="E23" s="369"/>
      <c r="F23" s="370"/>
      <c r="G23" s="369"/>
      <c r="H23" s="120" t="s">
        <v>5</v>
      </c>
      <c r="I23" s="120">
        <v>7.8</v>
      </c>
      <c r="J23" s="120" t="s">
        <v>550</v>
      </c>
      <c r="K23" s="120" t="s">
        <v>562</v>
      </c>
      <c r="L23" s="64"/>
    </row>
    <row r="24" spans="1:12" s="17" customFormat="1" ht="15.75" customHeight="1">
      <c r="A24" s="369">
        <f>COUNTA($B$3:B26)</f>
        <v>8</v>
      </c>
      <c r="B24" s="369" t="s">
        <v>373</v>
      </c>
      <c r="C24" s="369" t="s">
        <v>37</v>
      </c>
      <c r="D24" s="369"/>
      <c r="E24" s="369" t="s">
        <v>37</v>
      </c>
      <c r="F24" s="370" t="s">
        <v>297</v>
      </c>
      <c r="G24" s="369"/>
      <c r="H24" s="120" t="s">
        <v>137</v>
      </c>
      <c r="I24" s="120" t="s">
        <v>116</v>
      </c>
      <c r="J24" s="120" t="s">
        <v>554</v>
      </c>
      <c r="K24" s="120" t="s">
        <v>562</v>
      </c>
      <c r="L24" s="63"/>
    </row>
    <row r="25" spans="1:12" s="17" customFormat="1" ht="15.75" customHeight="1">
      <c r="A25" s="369"/>
      <c r="B25" s="369"/>
      <c r="C25" s="369"/>
      <c r="D25" s="369"/>
      <c r="E25" s="369"/>
      <c r="F25" s="370"/>
      <c r="G25" s="369"/>
      <c r="H25" s="120" t="s">
        <v>130</v>
      </c>
      <c r="I25" s="120" t="s">
        <v>117</v>
      </c>
      <c r="J25" s="120" t="s">
        <v>553</v>
      </c>
      <c r="K25" s="120" t="s">
        <v>562</v>
      </c>
      <c r="L25" s="63"/>
    </row>
    <row r="26" spans="1:12" s="20" customFormat="1" ht="17.25" customHeight="1">
      <c r="A26" s="369"/>
      <c r="B26" s="369"/>
      <c r="C26" s="369"/>
      <c r="D26" s="369"/>
      <c r="E26" s="369"/>
      <c r="F26" s="370"/>
      <c r="G26" s="369"/>
      <c r="H26" s="120" t="s">
        <v>5</v>
      </c>
      <c r="I26" s="120">
        <v>7.8</v>
      </c>
      <c r="J26" s="120" t="s">
        <v>550</v>
      </c>
      <c r="K26" s="120" t="s">
        <v>562</v>
      </c>
      <c r="L26" s="64"/>
    </row>
    <row r="27" spans="1:12" s="17" customFormat="1" ht="15.75" customHeight="1">
      <c r="A27" s="369">
        <f>COUNTA($B$3:B29)</f>
        <v>9</v>
      </c>
      <c r="B27" s="369" t="s">
        <v>373</v>
      </c>
      <c r="C27" s="369" t="s">
        <v>37</v>
      </c>
      <c r="D27" s="369"/>
      <c r="E27" s="369" t="s">
        <v>37</v>
      </c>
      <c r="F27" s="370" t="s">
        <v>298</v>
      </c>
      <c r="G27" s="369"/>
      <c r="H27" s="120" t="s">
        <v>137</v>
      </c>
      <c r="I27" s="120" t="s">
        <v>116</v>
      </c>
      <c r="J27" s="120" t="s">
        <v>554</v>
      </c>
      <c r="K27" s="120" t="s">
        <v>562</v>
      </c>
      <c r="L27" s="63"/>
    </row>
    <row r="28" spans="1:12" s="17" customFormat="1" ht="15.75" customHeight="1">
      <c r="A28" s="369"/>
      <c r="B28" s="369"/>
      <c r="C28" s="369"/>
      <c r="D28" s="369"/>
      <c r="E28" s="369"/>
      <c r="F28" s="370"/>
      <c r="G28" s="369"/>
      <c r="H28" s="120" t="s">
        <v>130</v>
      </c>
      <c r="I28" s="120" t="s">
        <v>117</v>
      </c>
      <c r="J28" s="120" t="s">
        <v>553</v>
      </c>
      <c r="K28" s="120" t="s">
        <v>562</v>
      </c>
      <c r="L28" s="63"/>
    </row>
    <row r="29" spans="1:12" s="20" customFormat="1" ht="17.25" customHeight="1">
      <c r="A29" s="369"/>
      <c r="B29" s="369"/>
      <c r="C29" s="369"/>
      <c r="D29" s="369"/>
      <c r="E29" s="369"/>
      <c r="F29" s="370"/>
      <c r="G29" s="369"/>
      <c r="H29" s="120" t="s">
        <v>5</v>
      </c>
      <c r="I29" s="120">
        <v>7.8</v>
      </c>
      <c r="J29" s="120" t="s">
        <v>550</v>
      </c>
      <c r="K29" s="120" t="s">
        <v>562</v>
      </c>
      <c r="L29" s="64"/>
    </row>
    <row r="30" spans="1:12" s="17" customFormat="1" ht="15.75" customHeight="1">
      <c r="A30" s="369">
        <f>COUNTA($B$3:B32)</f>
        <v>10</v>
      </c>
      <c r="B30" s="369" t="s">
        <v>373</v>
      </c>
      <c r="C30" s="369" t="s">
        <v>37</v>
      </c>
      <c r="D30" s="369"/>
      <c r="E30" s="369" t="s">
        <v>37</v>
      </c>
      <c r="F30" s="370" t="s">
        <v>299</v>
      </c>
      <c r="G30" s="369"/>
      <c r="H30" s="120" t="s">
        <v>137</v>
      </c>
      <c r="I30" s="120" t="s">
        <v>116</v>
      </c>
      <c r="J30" s="120" t="s">
        <v>554</v>
      </c>
      <c r="K30" s="120" t="s">
        <v>562</v>
      </c>
      <c r="L30" s="63"/>
    </row>
    <row r="31" spans="1:12" s="17" customFormat="1" ht="15.75" customHeight="1">
      <c r="A31" s="369"/>
      <c r="B31" s="369"/>
      <c r="C31" s="369"/>
      <c r="D31" s="369"/>
      <c r="E31" s="369"/>
      <c r="F31" s="370"/>
      <c r="G31" s="369"/>
      <c r="H31" s="120" t="s">
        <v>130</v>
      </c>
      <c r="I31" s="120" t="s">
        <v>117</v>
      </c>
      <c r="J31" s="120" t="s">
        <v>553</v>
      </c>
      <c r="K31" s="120" t="s">
        <v>562</v>
      </c>
      <c r="L31" s="63"/>
    </row>
    <row r="32" spans="1:12" s="20" customFormat="1" ht="17.25" customHeight="1">
      <c r="A32" s="369"/>
      <c r="B32" s="369"/>
      <c r="C32" s="369"/>
      <c r="D32" s="369"/>
      <c r="E32" s="369"/>
      <c r="F32" s="370"/>
      <c r="G32" s="369"/>
      <c r="H32" s="120" t="s">
        <v>5</v>
      </c>
      <c r="I32" s="120">
        <v>7.8</v>
      </c>
      <c r="J32" s="120" t="s">
        <v>550</v>
      </c>
      <c r="K32" s="120" t="s">
        <v>562</v>
      </c>
      <c r="L32" s="64"/>
    </row>
    <row r="33" spans="1:12" s="17" customFormat="1" ht="15.75" customHeight="1">
      <c r="A33" s="369">
        <f>COUNTA($B$3:B35)</f>
        <v>11</v>
      </c>
      <c r="B33" s="369" t="s">
        <v>373</v>
      </c>
      <c r="C33" s="369" t="s">
        <v>37</v>
      </c>
      <c r="D33" s="369"/>
      <c r="E33" s="369" t="s">
        <v>37</v>
      </c>
      <c r="F33" s="370" t="s">
        <v>300</v>
      </c>
      <c r="G33" s="369"/>
      <c r="H33" s="120" t="s">
        <v>137</v>
      </c>
      <c r="I33" s="120" t="s">
        <v>116</v>
      </c>
      <c r="J33" s="120" t="s">
        <v>554</v>
      </c>
      <c r="K33" s="120" t="s">
        <v>562</v>
      </c>
      <c r="L33" s="63"/>
    </row>
    <row r="34" spans="1:12" s="17" customFormat="1" ht="15.75" customHeight="1">
      <c r="A34" s="369"/>
      <c r="B34" s="369"/>
      <c r="C34" s="369"/>
      <c r="D34" s="369"/>
      <c r="E34" s="369"/>
      <c r="F34" s="370"/>
      <c r="G34" s="369"/>
      <c r="H34" s="120" t="s">
        <v>130</v>
      </c>
      <c r="I34" s="120" t="s">
        <v>117</v>
      </c>
      <c r="J34" s="120" t="s">
        <v>553</v>
      </c>
      <c r="K34" s="120" t="s">
        <v>562</v>
      </c>
      <c r="L34" s="63"/>
    </row>
    <row r="35" spans="1:12" s="20" customFormat="1" ht="17.25" customHeight="1">
      <c r="A35" s="369"/>
      <c r="B35" s="369"/>
      <c r="C35" s="369"/>
      <c r="D35" s="369"/>
      <c r="E35" s="369"/>
      <c r="F35" s="370"/>
      <c r="G35" s="369"/>
      <c r="H35" s="120" t="s">
        <v>5</v>
      </c>
      <c r="I35" s="120">
        <v>7.8</v>
      </c>
      <c r="J35" s="120" t="s">
        <v>550</v>
      </c>
      <c r="K35" s="120" t="s">
        <v>562</v>
      </c>
      <c r="L35" s="64"/>
    </row>
    <row r="36" spans="1:12" s="17" customFormat="1" ht="15.75" customHeight="1">
      <c r="A36" s="369">
        <f>COUNTA($B$3:B38)</f>
        <v>12</v>
      </c>
      <c r="B36" s="369" t="s">
        <v>373</v>
      </c>
      <c r="C36" s="369" t="s">
        <v>37</v>
      </c>
      <c r="D36" s="369"/>
      <c r="E36" s="369" t="s">
        <v>37</v>
      </c>
      <c r="F36" s="370" t="s">
        <v>301</v>
      </c>
      <c r="G36" s="369"/>
      <c r="H36" s="120" t="s">
        <v>137</v>
      </c>
      <c r="I36" s="120" t="s">
        <v>116</v>
      </c>
      <c r="J36" s="120" t="s">
        <v>554</v>
      </c>
      <c r="K36" s="120" t="s">
        <v>562</v>
      </c>
      <c r="L36" s="63"/>
    </row>
    <row r="37" spans="1:12" s="17" customFormat="1" ht="15.75" customHeight="1">
      <c r="A37" s="369"/>
      <c r="B37" s="369"/>
      <c r="C37" s="369"/>
      <c r="D37" s="369"/>
      <c r="E37" s="369"/>
      <c r="F37" s="370"/>
      <c r="G37" s="369"/>
      <c r="H37" s="120" t="s">
        <v>130</v>
      </c>
      <c r="I37" s="120" t="s">
        <v>117</v>
      </c>
      <c r="J37" s="120" t="s">
        <v>553</v>
      </c>
      <c r="K37" s="120" t="s">
        <v>562</v>
      </c>
      <c r="L37" s="63"/>
    </row>
    <row r="38" spans="1:12" s="20" customFormat="1" ht="17.25" customHeight="1">
      <c r="A38" s="369"/>
      <c r="B38" s="369"/>
      <c r="C38" s="369"/>
      <c r="D38" s="369"/>
      <c r="E38" s="369"/>
      <c r="F38" s="370"/>
      <c r="G38" s="369"/>
      <c r="H38" s="120" t="s">
        <v>5</v>
      </c>
      <c r="I38" s="120">
        <v>7.8</v>
      </c>
      <c r="J38" s="120" t="s">
        <v>550</v>
      </c>
      <c r="K38" s="120" t="s">
        <v>562</v>
      </c>
      <c r="L38" s="64"/>
    </row>
    <row r="39" spans="1:12" s="17" customFormat="1" ht="15.75" customHeight="1">
      <c r="A39" s="369">
        <f>COUNTA($B$3:B39)</f>
        <v>13</v>
      </c>
      <c r="B39" s="369" t="s">
        <v>373</v>
      </c>
      <c r="C39" s="369" t="s">
        <v>37</v>
      </c>
      <c r="D39" s="369"/>
      <c r="E39" s="369" t="s">
        <v>123</v>
      </c>
      <c r="F39" s="369" t="s">
        <v>736</v>
      </c>
      <c r="G39" s="369"/>
      <c r="H39" s="120" t="s">
        <v>736</v>
      </c>
      <c r="I39" s="120" t="s">
        <v>0</v>
      </c>
      <c r="J39" s="120" t="s">
        <v>123</v>
      </c>
      <c r="K39" s="120" t="s">
        <v>562</v>
      </c>
      <c r="L39" s="63"/>
    </row>
    <row r="40" spans="1:12" s="20" customFormat="1" ht="17.25" customHeight="1">
      <c r="A40" s="369"/>
      <c r="B40" s="369"/>
      <c r="C40" s="369"/>
      <c r="D40" s="369"/>
      <c r="E40" s="369"/>
      <c r="F40" s="369"/>
      <c r="G40" s="369"/>
      <c r="H40" s="120" t="s">
        <v>244</v>
      </c>
      <c r="I40" s="120">
        <v>7.8</v>
      </c>
      <c r="J40" s="120" t="s">
        <v>550</v>
      </c>
      <c r="K40" s="120" t="s">
        <v>562</v>
      </c>
      <c r="L40" s="64"/>
    </row>
    <row r="41" spans="1:12" s="17" customFormat="1" ht="15.75" customHeight="1">
      <c r="A41" s="369">
        <f>COUNTA($B$3:B41)</f>
        <v>14</v>
      </c>
      <c r="B41" s="369" t="s">
        <v>373</v>
      </c>
      <c r="C41" s="370" t="s">
        <v>15</v>
      </c>
      <c r="D41" s="369"/>
      <c r="E41" s="369" t="s">
        <v>124</v>
      </c>
      <c r="F41" s="369" t="s">
        <v>629</v>
      </c>
      <c r="G41" s="369"/>
      <c r="H41" s="120" t="s">
        <v>130</v>
      </c>
      <c r="I41" s="120" t="s">
        <v>117</v>
      </c>
      <c r="J41" s="120" t="s">
        <v>64</v>
      </c>
      <c r="K41" s="120" t="s">
        <v>562</v>
      </c>
      <c r="L41" s="63"/>
    </row>
    <row r="42" spans="1:12" s="20" customFormat="1" ht="17.25" customHeight="1">
      <c r="A42" s="369"/>
      <c r="B42" s="369"/>
      <c r="C42" s="370"/>
      <c r="D42" s="369"/>
      <c r="E42" s="369"/>
      <c r="F42" s="369"/>
      <c r="G42" s="369"/>
      <c r="H42" s="120" t="s">
        <v>5</v>
      </c>
      <c r="I42" s="120">
        <v>7.8</v>
      </c>
      <c r="J42" s="120" t="s">
        <v>550</v>
      </c>
      <c r="K42" s="120" t="s">
        <v>562</v>
      </c>
      <c r="L42" s="64"/>
    </row>
    <row r="43" spans="1:12" s="17" customFormat="1" ht="15.75" customHeight="1">
      <c r="A43" s="369">
        <f>COUNTA($B$3:B44)</f>
        <v>15</v>
      </c>
      <c r="B43" s="369" t="s">
        <v>373</v>
      </c>
      <c r="C43" s="370" t="s">
        <v>15</v>
      </c>
      <c r="D43" s="369"/>
      <c r="E43" s="369" t="s">
        <v>124</v>
      </c>
      <c r="F43" s="369" t="s">
        <v>737</v>
      </c>
      <c r="G43" s="369"/>
      <c r="H43" s="120" t="s">
        <v>130</v>
      </c>
      <c r="I43" s="120" t="s">
        <v>117</v>
      </c>
      <c r="J43" s="120" t="s">
        <v>64</v>
      </c>
      <c r="K43" s="120" t="s">
        <v>562</v>
      </c>
      <c r="L43" s="63"/>
    </row>
    <row r="44" spans="1:12" s="20" customFormat="1" ht="17.25" customHeight="1">
      <c r="A44" s="369"/>
      <c r="B44" s="369"/>
      <c r="C44" s="370"/>
      <c r="D44" s="369"/>
      <c r="E44" s="369"/>
      <c r="F44" s="369"/>
      <c r="G44" s="369"/>
      <c r="H44" s="120" t="s">
        <v>5</v>
      </c>
      <c r="I44" s="120">
        <v>7.8</v>
      </c>
      <c r="J44" s="120" t="s">
        <v>550</v>
      </c>
      <c r="K44" s="120" t="s">
        <v>562</v>
      </c>
      <c r="L44" s="64"/>
    </row>
    <row r="45" spans="1:12" s="17" customFormat="1" ht="15.75" customHeight="1">
      <c r="A45" s="369">
        <f>COUNTA($B$3:B46)</f>
        <v>16</v>
      </c>
      <c r="B45" s="369" t="s">
        <v>373</v>
      </c>
      <c r="C45" s="370" t="s">
        <v>15</v>
      </c>
      <c r="D45" s="369"/>
      <c r="E45" s="369" t="s">
        <v>124</v>
      </c>
      <c r="F45" s="369" t="s">
        <v>307</v>
      </c>
      <c r="G45" s="369"/>
      <c r="H45" s="120" t="s">
        <v>130</v>
      </c>
      <c r="I45" s="120" t="s">
        <v>117</v>
      </c>
      <c r="J45" s="120" t="s">
        <v>64</v>
      </c>
      <c r="K45" s="120" t="s">
        <v>562</v>
      </c>
      <c r="L45" s="63"/>
    </row>
    <row r="46" spans="1:12" s="20" customFormat="1" ht="17.25" customHeight="1">
      <c r="A46" s="369"/>
      <c r="B46" s="369"/>
      <c r="C46" s="370"/>
      <c r="D46" s="369"/>
      <c r="E46" s="369"/>
      <c r="F46" s="369"/>
      <c r="G46" s="369"/>
      <c r="H46" s="120" t="s">
        <v>5</v>
      </c>
      <c r="I46" s="120">
        <v>7.8</v>
      </c>
      <c r="J46" s="120" t="s">
        <v>550</v>
      </c>
      <c r="K46" s="120" t="s">
        <v>562</v>
      </c>
      <c r="L46" s="64"/>
    </row>
    <row r="47" spans="1:12" s="17" customFormat="1" ht="15.75" customHeight="1">
      <c r="A47" s="369">
        <f>COUNTA($B$3:B48)</f>
        <v>17</v>
      </c>
      <c r="B47" s="369" t="s">
        <v>373</v>
      </c>
      <c r="C47" s="370" t="s">
        <v>15</v>
      </c>
      <c r="D47" s="369"/>
      <c r="E47" s="369" t="s">
        <v>124</v>
      </c>
      <c r="F47" s="369" t="s">
        <v>308</v>
      </c>
      <c r="G47" s="369"/>
      <c r="H47" s="120" t="s">
        <v>130</v>
      </c>
      <c r="I47" s="120" t="s">
        <v>117</v>
      </c>
      <c r="J47" s="120" t="s">
        <v>64</v>
      </c>
      <c r="K47" s="120" t="s">
        <v>562</v>
      </c>
      <c r="L47" s="63"/>
    </row>
    <row r="48" spans="1:12" s="20" customFormat="1" ht="17.25" customHeight="1">
      <c r="A48" s="369"/>
      <c r="B48" s="369"/>
      <c r="C48" s="370"/>
      <c r="D48" s="369"/>
      <c r="E48" s="369"/>
      <c r="F48" s="369"/>
      <c r="G48" s="369"/>
      <c r="H48" s="120" t="s">
        <v>5</v>
      </c>
      <c r="I48" s="120">
        <v>7.8</v>
      </c>
      <c r="J48" s="120" t="s">
        <v>550</v>
      </c>
      <c r="K48" s="120" t="s">
        <v>562</v>
      </c>
      <c r="L48" s="64"/>
    </row>
    <row r="49" spans="1:12" s="17" customFormat="1" ht="15.75" customHeight="1">
      <c r="A49" s="369">
        <f>COUNTA($B$3:B50)</f>
        <v>18</v>
      </c>
      <c r="B49" s="369" t="s">
        <v>373</v>
      </c>
      <c r="C49" s="370" t="s">
        <v>15</v>
      </c>
      <c r="D49" s="369"/>
      <c r="E49" s="369" t="s">
        <v>124</v>
      </c>
      <c r="F49" s="370" t="s">
        <v>626</v>
      </c>
      <c r="G49" s="369"/>
      <c r="H49" s="120" t="s">
        <v>130</v>
      </c>
      <c r="I49" s="120" t="s">
        <v>117</v>
      </c>
      <c r="J49" s="120" t="s">
        <v>64</v>
      </c>
      <c r="K49" s="120" t="s">
        <v>562</v>
      </c>
      <c r="L49" s="63"/>
    </row>
    <row r="50" spans="1:12" s="20" customFormat="1" ht="17.25" customHeight="1">
      <c r="A50" s="369"/>
      <c r="B50" s="369"/>
      <c r="C50" s="370"/>
      <c r="D50" s="369"/>
      <c r="E50" s="369"/>
      <c r="F50" s="370"/>
      <c r="G50" s="369"/>
      <c r="H50" s="120" t="s">
        <v>5</v>
      </c>
      <c r="I50" s="120">
        <v>7.8</v>
      </c>
      <c r="J50" s="120" t="s">
        <v>550</v>
      </c>
      <c r="K50" s="120" t="s">
        <v>562</v>
      </c>
      <c r="L50" s="64"/>
    </row>
    <row r="51" spans="1:12" s="17" customFormat="1" ht="15.75" customHeight="1">
      <c r="A51" s="369">
        <f>COUNTA($B$3:B52)</f>
        <v>19</v>
      </c>
      <c r="B51" s="369" t="s">
        <v>373</v>
      </c>
      <c r="C51" s="370" t="s">
        <v>15</v>
      </c>
      <c r="D51" s="369"/>
      <c r="E51" s="369" t="s">
        <v>124</v>
      </c>
      <c r="F51" s="370" t="s">
        <v>627</v>
      </c>
      <c r="G51" s="369"/>
      <c r="H51" s="120" t="s">
        <v>130</v>
      </c>
      <c r="I51" s="120" t="s">
        <v>117</v>
      </c>
      <c r="J51" s="120" t="s">
        <v>64</v>
      </c>
      <c r="K51" s="120" t="s">
        <v>562</v>
      </c>
      <c r="L51" s="63"/>
    </row>
    <row r="52" spans="1:12" s="20" customFormat="1" ht="17.25" customHeight="1">
      <c r="A52" s="369"/>
      <c r="B52" s="369"/>
      <c r="C52" s="370"/>
      <c r="D52" s="369"/>
      <c r="E52" s="369"/>
      <c r="F52" s="370"/>
      <c r="G52" s="369"/>
      <c r="H52" s="120" t="s">
        <v>5</v>
      </c>
      <c r="I52" s="120">
        <v>7.8</v>
      </c>
      <c r="J52" s="120" t="s">
        <v>550</v>
      </c>
      <c r="K52" s="120" t="s">
        <v>562</v>
      </c>
      <c r="L52" s="64"/>
    </row>
    <row r="53" spans="1:12" s="17" customFormat="1" ht="15.75" customHeight="1">
      <c r="A53" s="369">
        <f>COUNTA($B$3:B54)</f>
        <v>20</v>
      </c>
      <c r="B53" s="369" t="s">
        <v>373</v>
      </c>
      <c r="C53" s="370" t="s">
        <v>15</v>
      </c>
      <c r="D53" s="369"/>
      <c r="E53" s="369" t="s">
        <v>124</v>
      </c>
      <c r="F53" s="370" t="s">
        <v>310</v>
      </c>
      <c r="G53" s="369"/>
      <c r="H53" s="120" t="s">
        <v>130</v>
      </c>
      <c r="I53" s="120" t="s">
        <v>117</v>
      </c>
      <c r="J53" s="120" t="s">
        <v>64</v>
      </c>
      <c r="K53" s="120" t="s">
        <v>562</v>
      </c>
      <c r="L53" s="63"/>
    </row>
    <row r="54" spans="1:12" s="20" customFormat="1" ht="17.25" customHeight="1">
      <c r="A54" s="369"/>
      <c r="B54" s="369"/>
      <c r="C54" s="370"/>
      <c r="D54" s="369"/>
      <c r="E54" s="369"/>
      <c r="F54" s="370"/>
      <c r="G54" s="369"/>
      <c r="H54" s="120" t="s">
        <v>5</v>
      </c>
      <c r="I54" s="120">
        <v>7.8</v>
      </c>
      <c r="J54" s="120" t="s">
        <v>550</v>
      </c>
      <c r="K54" s="120" t="s">
        <v>562</v>
      </c>
      <c r="L54" s="64"/>
    </row>
    <row r="55" spans="1:12" s="17" customFormat="1" ht="15.75" customHeight="1">
      <c r="A55" s="369">
        <f>COUNTA($B$3:B56)</f>
        <v>21</v>
      </c>
      <c r="B55" s="369" t="s">
        <v>373</v>
      </c>
      <c r="C55" s="370" t="s">
        <v>15</v>
      </c>
      <c r="D55" s="369"/>
      <c r="E55" s="369" t="s">
        <v>124</v>
      </c>
      <c r="F55" s="370" t="s">
        <v>311</v>
      </c>
      <c r="G55" s="369"/>
      <c r="H55" s="120" t="s">
        <v>130</v>
      </c>
      <c r="I55" s="120" t="s">
        <v>117</v>
      </c>
      <c r="J55" s="120" t="s">
        <v>64</v>
      </c>
      <c r="K55" s="120" t="s">
        <v>562</v>
      </c>
      <c r="L55" s="63"/>
    </row>
    <row r="56" spans="1:12" s="20" customFormat="1" ht="17.25" customHeight="1">
      <c r="A56" s="369"/>
      <c r="B56" s="369"/>
      <c r="C56" s="370"/>
      <c r="D56" s="369"/>
      <c r="E56" s="369"/>
      <c r="F56" s="370"/>
      <c r="G56" s="369"/>
      <c r="H56" s="120" t="s">
        <v>5</v>
      </c>
      <c r="I56" s="120">
        <v>7.8</v>
      </c>
      <c r="J56" s="120" t="s">
        <v>550</v>
      </c>
      <c r="K56" s="120" t="s">
        <v>562</v>
      </c>
      <c r="L56" s="64"/>
    </row>
    <row r="57" spans="1:12" s="17" customFormat="1" ht="15.75" customHeight="1">
      <c r="A57" s="369">
        <f>COUNTA($B$3:B58)</f>
        <v>22</v>
      </c>
      <c r="B57" s="369" t="s">
        <v>373</v>
      </c>
      <c r="C57" s="370" t="s">
        <v>15</v>
      </c>
      <c r="D57" s="369"/>
      <c r="E57" s="369" t="s">
        <v>124</v>
      </c>
      <c r="F57" s="370" t="s">
        <v>312</v>
      </c>
      <c r="G57" s="369"/>
      <c r="H57" s="120" t="s">
        <v>130</v>
      </c>
      <c r="I57" s="120" t="s">
        <v>117</v>
      </c>
      <c r="J57" s="120" t="s">
        <v>64</v>
      </c>
      <c r="K57" s="120" t="s">
        <v>562</v>
      </c>
      <c r="L57" s="63"/>
    </row>
    <row r="58" spans="1:12" s="20" customFormat="1" ht="17.25" customHeight="1">
      <c r="A58" s="369"/>
      <c r="B58" s="369"/>
      <c r="C58" s="370"/>
      <c r="D58" s="369"/>
      <c r="E58" s="369"/>
      <c r="F58" s="370"/>
      <c r="G58" s="369"/>
      <c r="H58" s="120" t="s">
        <v>5</v>
      </c>
      <c r="I58" s="120">
        <v>7.8</v>
      </c>
      <c r="J58" s="120" t="s">
        <v>550</v>
      </c>
      <c r="K58" s="120" t="s">
        <v>562</v>
      </c>
      <c r="L58" s="64"/>
    </row>
    <row r="59" spans="1:12" s="17" customFormat="1" ht="15.75" customHeight="1">
      <c r="A59" s="369">
        <f>COUNTA($B$3:B60)</f>
        <v>23</v>
      </c>
      <c r="B59" s="369" t="s">
        <v>373</v>
      </c>
      <c r="C59" s="370" t="s">
        <v>15</v>
      </c>
      <c r="D59" s="369"/>
      <c r="E59" s="369" t="s">
        <v>124</v>
      </c>
      <c r="F59" s="370" t="s">
        <v>313</v>
      </c>
      <c r="G59" s="369"/>
      <c r="H59" s="120" t="s">
        <v>130</v>
      </c>
      <c r="I59" s="120" t="s">
        <v>117</v>
      </c>
      <c r="J59" s="120" t="s">
        <v>64</v>
      </c>
      <c r="K59" s="120" t="s">
        <v>562</v>
      </c>
      <c r="L59" s="63"/>
    </row>
    <row r="60" spans="1:12" s="20" customFormat="1" ht="17.25" customHeight="1">
      <c r="A60" s="369"/>
      <c r="B60" s="369"/>
      <c r="C60" s="370"/>
      <c r="D60" s="369"/>
      <c r="E60" s="369"/>
      <c r="F60" s="370"/>
      <c r="G60" s="369"/>
      <c r="H60" s="120" t="s">
        <v>5</v>
      </c>
      <c r="I60" s="120">
        <v>7.8</v>
      </c>
      <c r="J60" s="120" t="s">
        <v>550</v>
      </c>
      <c r="K60" s="120" t="s">
        <v>562</v>
      </c>
      <c r="L60" s="64"/>
    </row>
    <row r="61" spans="1:12" s="17" customFormat="1" ht="15.75" customHeight="1">
      <c r="A61" s="369">
        <f>COUNTA($B$3:B62)</f>
        <v>24</v>
      </c>
      <c r="B61" s="369" t="s">
        <v>373</v>
      </c>
      <c r="C61" s="370" t="s">
        <v>15</v>
      </c>
      <c r="D61" s="369"/>
      <c r="E61" s="369" t="s">
        <v>124</v>
      </c>
      <c r="F61" s="370" t="s">
        <v>314</v>
      </c>
      <c r="G61" s="369"/>
      <c r="H61" s="120" t="s">
        <v>130</v>
      </c>
      <c r="I61" s="120" t="s">
        <v>117</v>
      </c>
      <c r="J61" s="120" t="s">
        <v>64</v>
      </c>
      <c r="K61" s="120" t="s">
        <v>562</v>
      </c>
      <c r="L61" s="63"/>
    </row>
    <row r="62" spans="1:12" s="20" customFormat="1" ht="17.25" customHeight="1">
      <c r="A62" s="369"/>
      <c r="B62" s="369"/>
      <c r="C62" s="370"/>
      <c r="D62" s="369"/>
      <c r="E62" s="369"/>
      <c r="F62" s="370"/>
      <c r="G62" s="369"/>
      <c r="H62" s="120" t="s">
        <v>5</v>
      </c>
      <c r="I62" s="120">
        <v>7.8</v>
      </c>
      <c r="J62" s="120" t="s">
        <v>550</v>
      </c>
      <c r="K62" s="120" t="s">
        <v>562</v>
      </c>
      <c r="L62" s="64"/>
    </row>
    <row r="63" spans="1:12" s="17" customFormat="1" ht="15.75" customHeight="1">
      <c r="A63" s="369">
        <f>COUNTA($B$3:B64)</f>
        <v>25</v>
      </c>
      <c r="B63" s="369" t="s">
        <v>373</v>
      </c>
      <c r="C63" s="370" t="s">
        <v>15</v>
      </c>
      <c r="D63" s="369"/>
      <c r="E63" s="369" t="s">
        <v>124</v>
      </c>
      <c r="F63" s="370" t="s">
        <v>315</v>
      </c>
      <c r="G63" s="369"/>
      <c r="H63" s="120" t="s">
        <v>130</v>
      </c>
      <c r="I63" s="120" t="s">
        <v>117</v>
      </c>
      <c r="J63" s="120" t="s">
        <v>64</v>
      </c>
      <c r="K63" s="120" t="s">
        <v>562</v>
      </c>
      <c r="L63" s="63"/>
    </row>
    <row r="64" spans="1:12" s="20" customFormat="1" ht="17.25" customHeight="1">
      <c r="A64" s="369"/>
      <c r="B64" s="369"/>
      <c r="C64" s="370"/>
      <c r="D64" s="369"/>
      <c r="E64" s="369"/>
      <c r="F64" s="370"/>
      <c r="G64" s="369"/>
      <c r="H64" s="120" t="s">
        <v>5</v>
      </c>
      <c r="I64" s="120">
        <v>7.8</v>
      </c>
      <c r="J64" s="120" t="s">
        <v>550</v>
      </c>
      <c r="K64" s="120" t="s">
        <v>562</v>
      </c>
      <c r="L64" s="64"/>
    </row>
    <row r="65" spans="1:12" s="17" customFormat="1" ht="15.75" customHeight="1">
      <c r="A65" s="369">
        <f>COUNTA($B$3:B66)</f>
        <v>26</v>
      </c>
      <c r="B65" s="369" t="s">
        <v>373</v>
      </c>
      <c r="C65" s="370" t="s">
        <v>15</v>
      </c>
      <c r="D65" s="369"/>
      <c r="E65" s="369" t="s">
        <v>124</v>
      </c>
      <c r="F65" s="370" t="s">
        <v>316</v>
      </c>
      <c r="G65" s="369"/>
      <c r="H65" s="120" t="s">
        <v>130</v>
      </c>
      <c r="I65" s="120" t="s">
        <v>117</v>
      </c>
      <c r="J65" s="120" t="s">
        <v>64</v>
      </c>
      <c r="K65" s="120" t="s">
        <v>562</v>
      </c>
      <c r="L65" s="63"/>
    </row>
    <row r="66" spans="1:12" s="20" customFormat="1" ht="17.25" customHeight="1">
      <c r="A66" s="369"/>
      <c r="B66" s="369"/>
      <c r="C66" s="370"/>
      <c r="D66" s="369"/>
      <c r="E66" s="369"/>
      <c r="F66" s="370"/>
      <c r="G66" s="369"/>
      <c r="H66" s="120" t="s">
        <v>5</v>
      </c>
      <c r="I66" s="120">
        <v>7.8</v>
      </c>
      <c r="J66" s="120" t="s">
        <v>550</v>
      </c>
      <c r="K66" s="120" t="s">
        <v>562</v>
      </c>
      <c r="L66" s="64"/>
    </row>
    <row r="67" spans="1:12" s="17" customFormat="1" ht="15.75" customHeight="1">
      <c r="A67" s="369">
        <f>COUNTA($B$3:B68)</f>
        <v>27</v>
      </c>
      <c r="B67" s="369" t="s">
        <v>373</v>
      </c>
      <c r="C67" s="370" t="s">
        <v>15</v>
      </c>
      <c r="D67" s="369"/>
      <c r="E67" s="369" t="s">
        <v>124</v>
      </c>
      <c r="F67" s="370" t="s">
        <v>317</v>
      </c>
      <c r="G67" s="369"/>
      <c r="H67" s="120" t="s">
        <v>130</v>
      </c>
      <c r="I67" s="120" t="s">
        <v>117</v>
      </c>
      <c r="J67" s="120" t="s">
        <v>64</v>
      </c>
      <c r="K67" s="120" t="s">
        <v>562</v>
      </c>
      <c r="L67" s="63"/>
    </row>
    <row r="68" spans="1:12" s="20" customFormat="1" ht="17.25" customHeight="1">
      <c r="A68" s="369"/>
      <c r="B68" s="369"/>
      <c r="C68" s="370"/>
      <c r="D68" s="369"/>
      <c r="E68" s="369"/>
      <c r="F68" s="370"/>
      <c r="G68" s="369"/>
      <c r="H68" s="120" t="s">
        <v>5</v>
      </c>
      <c r="I68" s="120">
        <v>7.8</v>
      </c>
      <c r="J68" s="120" t="s">
        <v>550</v>
      </c>
      <c r="K68" s="120" t="s">
        <v>562</v>
      </c>
      <c r="L68" s="64"/>
    </row>
    <row r="69" spans="1:12" s="17" customFormat="1" ht="15.75" customHeight="1">
      <c r="A69" s="369">
        <f>COUNTA($B$3:B70)</f>
        <v>28</v>
      </c>
      <c r="B69" s="369" t="s">
        <v>373</v>
      </c>
      <c r="C69" s="370" t="s">
        <v>15</v>
      </c>
      <c r="D69" s="369"/>
      <c r="E69" s="369" t="s">
        <v>124</v>
      </c>
      <c r="F69" s="370" t="s">
        <v>630</v>
      </c>
      <c r="G69" s="369"/>
      <c r="H69" s="120" t="s">
        <v>130</v>
      </c>
      <c r="I69" s="120" t="s">
        <v>117</v>
      </c>
      <c r="J69" s="120" t="s">
        <v>16</v>
      </c>
      <c r="K69" s="120" t="s">
        <v>562</v>
      </c>
      <c r="L69" s="63"/>
    </row>
    <row r="70" spans="1:12" s="20" customFormat="1" ht="17.25" customHeight="1">
      <c r="A70" s="369"/>
      <c r="B70" s="369"/>
      <c r="C70" s="370"/>
      <c r="D70" s="369"/>
      <c r="E70" s="369"/>
      <c r="F70" s="370"/>
      <c r="G70" s="369"/>
      <c r="H70" s="120" t="s">
        <v>5</v>
      </c>
      <c r="I70" s="120">
        <v>7.8</v>
      </c>
      <c r="J70" s="120" t="s">
        <v>128</v>
      </c>
      <c r="K70" s="120" t="s">
        <v>562</v>
      </c>
      <c r="L70" s="64"/>
    </row>
    <row r="71" spans="1:12" s="17" customFormat="1" ht="15.75" customHeight="1">
      <c r="A71" s="369">
        <f>COUNTA($B$3:B72)</f>
        <v>29</v>
      </c>
      <c r="B71" s="369" t="s">
        <v>373</v>
      </c>
      <c r="C71" s="370" t="s">
        <v>15</v>
      </c>
      <c r="D71" s="369"/>
      <c r="E71" s="369" t="s">
        <v>124</v>
      </c>
      <c r="F71" s="370" t="s">
        <v>631</v>
      </c>
      <c r="G71" s="369"/>
      <c r="H71" s="120" t="s">
        <v>130</v>
      </c>
      <c r="I71" s="120" t="s">
        <v>117</v>
      </c>
      <c r="J71" s="120" t="s">
        <v>16</v>
      </c>
      <c r="K71" s="120" t="s">
        <v>562</v>
      </c>
      <c r="L71" s="63"/>
    </row>
    <row r="72" spans="1:12" s="20" customFormat="1" ht="17.25" customHeight="1">
      <c r="A72" s="369"/>
      <c r="B72" s="369"/>
      <c r="C72" s="370"/>
      <c r="D72" s="369"/>
      <c r="E72" s="369"/>
      <c r="F72" s="370"/>
      <c r="G72" s="369"/>
      <c r="H72" s="120" t="s">
        <v>5</v>
      </c>
      <c r="I72" s="120">
        <v>7.8</v>
      </c>
      <c r="J72" s="120" t="s">
        <v>128</v>
      </c>
      <c r="K72" s="120" t="s">
        <v>562</v>
      </c>
      <c r="L72" s="64"/>
    </row>
    <row r="73" spans="1:12" s="17" customFormat="1" ht="15.75" customHeight="1">
      <c r="A73" s="369">
        <f>COUNTA($B$3:B74)</f>
        <v>30</v>
      </c>
      <c r="B73" s="369" t="s">
        <v>373</v>
      </c>
      <c r="C73" s="370" t="s">
        <v>15</v>
      </c>
      <c r="D73" s="369"/>
      <c r="E73" s="369" t="s">
        <v>124</v>
      </c>
      <c r="F73" s="370" t="s">
        <v>318</v>
      </c>
      <c r="G73" s="369"/>
      <c r="H73" s="120" t="s">
        <v>130</v>
      </c>
      <c r="I73" s="120" t="s">
        <v>117</v>
      </c>
      <c r="J73" s="120" t="s">
        <v>64</v>
      </c>
      <c r="K73" s="120" t="s">
        <v>562</v>
      </c>
      <c r="L73" s="63"/>
    </row>
    <row r="74" spans="1:12" s="20" customFormat="1" ht="17.25" customHeight="1">
      <c r="A74" s="369"/>
      <c r="B74" s="369"/>
      <c r="C74" s="370"/>
      <c r="D74" s="369"/>
      <c r="E74" s="369"/>
      <c r="F74" s="370"/>
      <c r="G74" s="369"/>
      <c r="H74" s="120" t="s">
        <v>5</v>
      </c>
      <c r="I74" s="120">
        <v>7.8</v>
      </c>
      <c r="J74" s="120" t="s">
        <v>550</v>
      </c>
      <c r="K74" s="120" t="s">
        <v>562</v>
      </c>
      <c r="L74" s="64"/>
    </row>
    <row r="75" spans="1:12" s="17" customFormat="1" ht="15.75" customHeight="1">
      <c r="A75" s="369">
        <f>COUNTA($B$3:B76)</f>
        <v>31</v>
      </c>
      <c r="B75" s="369" t="s">
        <v>373</v>
      </c>
      <c r="C75" s="370" t="s">
        <v>15</v>
      </c>
      <c r="D75" s="369"/>
      <c r="E75" s="369" t="s">
        <v>124</v>
      </c>
      <c r="F75" s="370" t="s">
        <v>319</v>
      </c>
      <c r="G75" s="369"/>
      <c r="H75" s="120" t="s">
        <v>130</v>
      </c>
      <c r="I75" s="120" t="s">
        <v>117</v>
      </c>
      <c r="J75" s="120" t="s">
        <v>64</v>
      </c>
      <c r="K75" s="120" t="s">
        <v>562</v>
      </c>
      <c r="L75" s="63"/>
    </row>
    <row r="76" spans="1:12" s="20" customFormat="1" ht="17.25" customHeight="1">
      <c r="A76" s="369"/>
      <c r="B76" s="369"/>
      <c r="C76" s="370"/>
      <c r="D76" s="369"/>
      <c r="E76" s="369"/>
      <c r="F76" s="370"/>
      <c r="G76" s="369"/>
      <c r="H76" s="120" t="s">
        <v>5</v>
      </c>
      <c r="I76" s="120">
        <v>7.8</v>
      </c>
      <c r="J76" s="120" t="s">
        <v>550</v>
      </c>
      <c r="K76" s="120" t="s">
        <v>562</v>
      </c>
      <c r="L76" s="64"/>
    </row>
    <row r="77" spans="1:12" s="17" customFormat="1" ht="15.75" customHeight="1">
      <c r="A77" s="369">
        <f>COUNTA($B$3:B78)</f>
        <v>32</v>
      </c>
      <c r="B77" s="369" t="s">
        <v>373</v>
      </c>
      <c r="C77" s="370" t="s">
        <v>15</v>
      </c>
      <c r="D77" s="369"/>
      <c r="E77" s="369" t="s">
        <v>124</v>
      </c>
      <c r="F77" s="370" t="s">
        <v>633</v>
      </c>
      <c r="G77" s="369"/>
      <c r="H77" s="120" t="s">
        <v>130</v>
      </c>
      <c r="I77" s="120" t="s">
        <v>117</v>
      </c>
      <c r="J77" s="120" t="s">
        <v>16</v>
      </c>
      <c r="K77" s="120" t="s">
        <v>562</v>
      </c>
      <c r="L77" s="63"/>
    </row>
    <row r="78" spans="1:12" s="20" customFormat="1" ht="17.25" customHeight="1">
      <c r="A78" s="369"/>
      <c r="B78" s="369"/>
      <c r="C78" s="370"/>
      <c r="D78" s="369"/>
      <c r="E78" s="369"/>
      <c r="F78" s="370"/>
      <c r="G78" s="369"/>
      <c r="H78" s="120" t="s">
        <v>5</v>
      </c>
      <c r="I78" s="120">
        <v>7.8</v>
      </c>
      <c r="J78" s="120" t="s">
        <v>128</v>
      </c>
      <c r="K78" s="120" t="s">
        <v>562</v>
      </c>
      <c r="L78" s="64"/>
    </row>
    <row r="79" spans="1:12" s="17" customFormat="1" ht="15.75" customHeight="1">
      <c r="A79" s="369">
        <f>COUNTA($B$3:B80)</f>
        <v>33</v>
      </c>
      <c r="B79" s="369" t="s">
        <v>373</v>
      </c>
      <c r="C79" s="370" t="s">
        <v>15</v>
      </c>
      <c r="D79" s="369"/>
      <c r="E79" s="369" t="s">
        <v>124</v>
      </c>
      <c r="F79" s="370" t="s">
        <v>634</v>
      </c>
      <c r="G79" s="369"/>
      <c r="H79" s="120" t="s">
        <v>130</v>
      </c>
      <c r="I79" s="120" t="s">
        <v>117</v>
      </c>
      <c r="J79" s="120" t="s">
        <v>16</v>
      </c>
      <c r="K79" s="120" t="s">
        <v>562</v>
      </c>
      <c r="L79" s="63"/>
    </row>
    <row r="80" spans="1:12" s="20" customFormat="1" ht="17.25" customHeight="1">
      <c r="A80" s="369"/>
      <c r="B80" s="369"/>
      <c r="C80" s="370"/>
      <c r="D80" s="369"/>
      <c r="E80" s="369"/>
      <c r="F80" s="370"/>
      <c r="G80" s="369"/>
      <c r="H80" s="120" t="s">
        <v>5</v>
      </c>
      <c r="I80" s="120">
        <v>7.8</v>
      </c>
      <c r="J80" s="120" t="s">
        <v>128</v>
      </c>
      <c r="K80" s="120" t="s">
        <v>562</v>
      </c>
      <c r="L80" s="64"/>
    </row>
    <row r="81" spans="1:12" s="17" customFormat="1" ht="15.75" customHeight="1">
      <c r="A81" s="369">
        <f>COUNTA($B$3:B82)</f>
        <v>34</v>
      </c>
      <c r="B81" s="369" t="s">
        <v>373</v>
      </c>
      <c r="C81" s="370" t="s">
        <v>15</v>
      </c>
      <c r="D81" s="369"/>
      <c r="E81" s="369" t="s">
        <v>124</v>
      </c>
      <c r="F81" s="370" t="s">
        <v>635</v>
      </c>
      <c r="G81" s="369"/>
      <c r="H81" s="120" t="s">
        <v>130</v>
      </c>
      <c r="I81" s="120" t="s">
        <v>117</v>
      </c>
      <c r="J81" s="120" t="s">
        <v>16</v>
      </c>
      <c r="K81" s="120" t="s">
        <v>562</v>
      </c>
      <c r="L81" s="63"/>
    </row>
    <row r="82" spans="1:12" s="20" customFormat="1" ht="17.25" customHeight="1">
      <c r="A82" s="369"/>
      <c r="B82" s="369"/>
      <c r="C82" s="370"/>
      <c r="D82" s="369"/>
      <c r="E82" s="369"/>
      <c r="F82" s="370"/>
      <c r="G82" s="369"/>
      <c r="H82" s="120" t="s">
        <v>5</v>
      </c>
      <c r="I82" s="120">
        <v>7.8</v>
      </c>
      <c r="J82" s="120" t="s">
        <v>128</v>
      </c>
      <c r="K82" s="120" t="s">
        <v>562</v>
      </c>
      <c r="L82" s="64"/>
    </row>
    <row r="83" spans="1:12" s="17" customFormat="1" ht="15.75" customHeight="1">
      <c r="A83" s="369">
        <f>COUNTA($B$3:B84)</f>
        <v>35</v>
      </c>
      <c r="B83" s="369" t="s">
        <v>373</v>
      </c>
      <c r="C83" s="370" t="s">
        <v>15</v>
      </c>
      <c r="D83" s="369"/>
      <c r="E83" s="369" t="s">
        <v>124</v>
      </c>
      <c r="F83" s="370" t="s">
        <v>636</v>
      </c>
      <c r="G83" s="369"/>
      <c r="H83" s="120" t="s">
        <v>130</v>
      </c>
      <c r="I83" s="120" t="s">
        <v>117</v>
      </c>
      <c r="J83" s="120" t="s">
        <v>16</v>
      </c>
      <c r="K83" s="120" t="s">
        <v>562</v>
      </c>
      <c r="L83" s="63"/>
    </row>
    <row r="84" spans="1:12" s="20" customFormat="1" ht="17.25" customHeight="1">
      <c r="A84" s="369"/>
      <c r="B84" s="369"/>
      <c r="C84" s="370"/>
      <c r="D84" s="369"/>
      <c r="E84" s="369"/>
      <c r="F84" s="370"/>
      <c r="G84" s="369"/>
      <c r="H84" s="120" t="s">
        <v>5</v>
      </c>
      <c r="I84" s="120">
        <v>7.8</v>
      </c>
      <c r="J84" s="120" t="s">
        <v>128</v>
      </c>
      <c r="K84" s="120" t="s">
        <v>562</v>
      </c>
      <c r="L84" s="64"/>
    </row>
    <row r="85" spans="1:12" s="17" customFormat="1" ht="15.75" customHeight="1">
      <c r="A85" s="369">
        <f>COUNTA($B$3:B86)</f>
        <v>36</v>
      </c>
      <c r="B85" s="369" t="s">
        <v>373</v>
      </c>
      <c r="C85" s="370" t="s">
        <v>15</v>
      </c>
      <c r="D85" s="369"/>
      <c r="E85" s="369" t="s">
        <v>119</v>
      </c>
      <c r="F85" s="369" t="s">
        <v>629</v>
      </c>
      <c r="G85" s="369"/>
      <c r="H85" s="120" t="s">
        <v>137</v>
      </c>
      <c r="I85" s="120" t="s">
        <v>116</v>
      </c>
      <c r="J85" s="120" t="s">
        <v>19</v>
      </c>
      <c r="K85" s="120" t="s">
        <v>562</v>
      </c>
      <c r="L85" s="63"/>
    </row>
    <row r="86" spans="1:12" s="20" customFormat="1" ht="17.25" customHeight="1">
      <c r="A86" s="369"/>
      <c r="B86" s="369"/>
      <c r="C86" s="370"/>
      <c r="D86" s="369"/>
      <c r="E86" s="369"/>
      <c r="F86" s="369"/>
      <c r="G86" s="369"/>
      <c r="H86" s="120" t="s">
        <v>5</v>
      </c>
      <c r="I86" s="120">
        <v>7.8</v>
      </c>
      <c r="J86" s="120" t="s">
        <v>550</v>
      </c>
      <c r="K86" s="120" t="s">
        <v>562</v>
      </c>
      <c r="L86" s="64"/>
    </row>
    <row r="87" spans="1:12" s="17" customFormat="1" ht="15.75" customHeight="1">
      <c r="A87" s="369">
        <f>COUNTA($B$3:B88)</f>
        <v>37</v>
      </c>
      <c r="B87" s="369" t="s">
        <v>373</v>
      </c>
      <c r="C87" s="370" t="s">
        <v>15</v>
      </c>
      <c r="D87" s="369"/>
      <c r="E87" s="369" t="s">
        <v>119</v>
      </c>
      <c r="F87" s="369" t="s">
        <v>737</v>
      </c>
      <c r="G87" s="369"/>
      <c r="H87" s="120" t="s">
        <v>137</v>
      </c>
      <c r="I87" s="120" t="s">
        <v>116</v>
      </c>
      <c r="J87" s="120" t="s">
        <v>19</v>
      </c>
      <c r="K87" s="120" t="s">
        <v>562</v>
      </c>
      <c r="L87" s="63"/>
    </row>
    <row r="88" spans="1:12" s="20" customFormat="1" ht="17.25" customHeight="1">
      <c r="A88" s="369"/>
      <c r="B88" s="369"/>
      <c r="C88" s="370"/>
      <c r="D88" s="369"/>
      <c r="E88" s="369"/>
      <c r="F88" s="369"/>
      <c r="G88" s="369"/>
      <c r="H88" s="120" t="s">
        <v>5</v>
      </c>
      <c r="I88" s="120">
        <v>7.8</v>
      </c>
      <c r="J88" s="120" t="s">
        <v>550</v>
      </c>
      <c r="K88" s="120" t="s">
        <v>562</v>
      </c>
      <c r="L88" s="64"/>
    </row>
    <row r="89" spans="1:12" s="17" customFormat="1" ht="15.75" customHeight="1">
      <c r="A89" s="369">
        <f>COUNTA($B$3:B90)</f>
        <v>38</v>
      </c>
      <c r="B89" s="369" t="s">
        <v>373</v>
      </c>
      <c r="C89" s="370" t="s">
        <v>15</v>
      </c>
      <c r="D89" s="369"/>
      <c r="E89" s="369" t="s">
        <v>119</v>
      </c>
      <c r="F89" s="369" t="s">
        <v>307</v>
      </c>
      <c r="G89" s="369"/>
      <c r="H89" s="120" t="s">
        <v>137</v>
      </c>
      <c r="I89" s="120" t="s">
        <v>116</v>
      </c>
      <c r="J89" s="120" t="s">
        <v>19</v>
      </c>
      <c r="K89" s="120" t="s">
        <v>562</v>
      </c>
      <c r="L89" s="63"/>
    </row>
    <row r="90" spans="1:12" s="20" customFormat="1" ht="17.25" customHeight="1">
      <c r="A90" s="369"/>
      <c r="B90" s="369"/>
      <c r="C90" s="370"/>
      <c r="D90" s="369"/>
      <c r="E90" s="369"/>
      <c r="F90" s="369"/>
      <c r="G90" s="369"/>
      <c r="H90" s="120" t="s">
        <v>5</v>
      </c>
      <c r="I90" s="120">
        <v>7.8</v>
      </c>
      <c r="J90" s="120" t="s">
        <v>550</v>
      </c>
      <c r="K90" s="120" t="s">
        <v>562</v>
      </c>
      <c r="L90" s="64"/>
    </row>
    <row r="91" spans="1:12" s="17" customFormat="1" ht="15.75" customHeight="1">
      <c r="A91" s="369">
        <f>COUNTA($B$3:B92)</f>
        <v>39</v>
      </c>
      <c r="B91" s="369" t="s">
        <v>373</v>
      </c>
      <c r="C91" s="370" t="s">
        <v>15</v>
      </c>
      <c r="D91" s="369"/>
      <c r="E91" s="369" t="s">
        <v>119</v>
      </c>
      <c r="F91" s="369" t="s">
        <v>308</v>
      </c>
      <c r="G91" s="369"/>
      <c r="H91" s="120" t="s">
        <v>137</v>
      </c>
      <c r="I91" s="120" t="s">
        <v>116</v>
      </c>
      <c r="J91" s="120" t="s">
        <v>19</v>
      </c>
      <c r="K91" s="120" t="s">
        <v>562</v>
      </c>
      <c r="L91" s="63"/>
    </row>
    <row r="92" spans="1:12" s="20" customFormat="1" ht="17.25" customHeight="1">
      <c r="A92" s="369"/>
      <c r="B92" s="369"/>
      <c r="C92" s="370"/>
      <c r="D92" s="369"/>
      <c r="E92" s="369"/>
      <c r="F92" s="369"/>
      <c r="G92" s="369"/>
      <c r="H92" s="120" t="s">
        <v>5</v>
      </c>
      <c r="I92" s="120">
        <v>7.8</v>
      </c>
      <c r="J92" s="120" t="s">
        <v>550</v>
      </c>
      <c r="K92" s="120" t="s">
        <v>562</v>
      </c>
      <c r="L92" s="64"/>
    </row>
    <row r="93" spans="1:12" s="17" customFormat="1" ht="15.75" customHeight="1">
      <c r="A93" s="369">
        <f>COUNTA($B$3:B94)</f>
        <v>40</v>
      </c>
      <c r="B93" s="369" t="s">
        <v>373</v>
      </c>
      <c r="C93" s="370" t="s">
        <v>15</v>
      </c>
      <c r="D93" s="369"/>
      <c r="E93" s="369" t="s">
        <v>119</v>
      </c>
      <c r="F93" s="370" t="s">
        <v>626</v>
      </c>
      <c r="G93" s="369"/>
      <c r="H93" s="120" t="s">
        <v>137</v>
      </c>
      <c r="I93" s="120" t="s">
        <v>116</v>
      </c>
      <c r="J93" s="120" t="s">
        <v>19</v>
      </c>
      <c r="K93" s="120" t="s">
        <v>562</v>
      </c>
      <c r="L93" s="63"/>
    </row>
    <row r="94" spans="1:12" s="20" customFormat="1" ht="17.25" customHeight="1">
      <c r="A94" s="369"/>
      <c r="B94" s="369"/>
      <c r="C94" s="370"/>
      <c r="D94" s="369"/>
      <c r="E94" s="369"/>
      <c r="F94" s="370"/>
      <c r="G94" s="369"/>
      <c r="H94" s="120" t="s">
        <v>5</v>
      </c>
      <c r="I94" s="120">
        <v>7.8</v>
      </c>
      <c r="J94" s="120" t="s">
        <v>550</v>
      </c>
      <c r="K94" s="120" t="s">
        <v>562</v>
      </c>
      <c r="L94" s="64"/>
    </row>
    <row r="95" spans="1:12" s="17" customFormat="1" ht="15.75" customHeight="1">
      <c r="A95" s="369">
        <f>COUNTA($B$3:B96)</f>
        <v>41</v>
      </c>
      <c r="B95" s="369" t="s">
        <v>373</v>
      </c>
      <c r="C95" s="370" t="s">
        <v>15</v>
      </c>
      <c r="D95" s="369"/>
      <c r="E95" s="369" t="s">
        <v>119</v>
      </c>
      <c r="F95" s="370" t="s">
        <v>627</v>
      </c>
      <c r="G95" s="369"/>
      <c r="H95" s="120" t="s">
        <v>137</v>
      </c>
      <c r="I95" s="120" t="s">
        <v>116</v>
      </c>
      <c r="J95" s="120" t="s">
        <v>19</v>
      </c>
      <c r="K95" s="120" t="s">
        <v>562</v>
      </c>
      <c r="L95" s="63"/>
    </row>
    <row r="96" spans="1:12" s="20" customFormat="1" ht="17.25" customHeight="1">
      <c r="A96" s="369"/>
      <c r="B96" s="369"/>
      <c r="C96" s="370"/>
      <c r="D96" s="369"/>
      <c r="E96" s="369"/>
      <c r="F96" s="370"/>
      <c r="G96" s="369"/>
      <c r="H96" s="120" t="s">
        <v>5</v>
      </c>
      <c r="I96" s="120">
        <v>7.8</v>
      </c>
      <c r="J96" s="120" t="s">
        <v>550</v>
      </c>
      <c r="K96" s="120" t="s">
        <v>562</v>
      </c>
      <c r="L96" s="64"/>
    </row>
    <row r="97" spans="1:12" s="17" customFormat="1" ht="15.75" customHeight="1">
      <c r="A97" s="369">
        <f>COUNTA($B$3:B98)</f>
        <v>42</v>
      </c>
      <c r="B97" s="369" t="s">
        <v>373</v>
      </c>
      <c r="C97" s="370" t="s">
        <v>15</v>
      </c>
      <c r="D97" s="369"/>
      <c r="E97" s="369" t="s">
        <v>119</v>
      </c>
      <c r="F97" s="370" t="s">
        <v>310</v>
      </c>
      <c r="G97" s="369"/>
      <c r="H97" s="120" t="s">
        <v>137</v>
      </c>
      <c r="I97" s="120" t="s">
        <v>116</v>
      </c>
      <c r="J97" s="120" t="s">
        <v>19</v>
      </c>
      <c r="K97" s="120" t="s">
        <v>562</v>
      </c>
      <c r="L97" s="63"/>
    </row>
    <row r="98" spans="1:12" s="20" customFormat="1" ht="17.25" customHeight="1">
      <c r="A98" s="369"/>
      <c r="B98" s="369"/>
      <c r="C98" s="370"/>
      <c r="D98" s="369"/>
      <c r="E98" s="369"/>
      <c r="F98" s="370"/>
      <c r="G98" s="369"/>
      <c r="H98" s="120" t="s">
        <v>5</v>
      </c>
      <c r="I98" s="120">
        <v>7.8</v>
      </c>
      <c r="J98" s="120" t="s">
        <v>550</v>
      </c>
      <c r="K98" s="120" t="s">
        <v>562</v>
      </c>
      <c r="L98" s="64"/>
    </row>
    <row r="99" spans="1:12" s="17" customFormat="1" ht="15.75" customHeight="1">
      <c r="A99" s="369">
        <f>COUNTA($B$3:B100)</f>
        <v>43</v>
      </c>
      <c r="B99" s="369" t="s">
        <v>373</v>
      </c>
      <c r="C99" s="370" t="s">
        <v>15</v>
      </c>
      <c r="D99" s="369"/>
      <c r="E99" s="369" t="s">
        <v>119</v>
      </c>
      <c r="F99" s="370" t="s">
        <v>311</v>
      </c>
      <c r="G99" s="369"/>
      <c r="H99" s="120" t="s">
        <v>137</v>
      </c>
      <c r="I99" s="120" t="s">
        <v>116</v>
      </c>
      <c r="J99" s="120" t="s">
        <v>19</v>
      </c>
      <c r="K99" s="120" t="s">
        <v>562</v>
      </c>
      <c r="L99" s="63"/>
    </row>
    <row r="100" spans="1:12" s="20" customFormat="1" ht="17.25" customHeight="1">
      <c r="A100" s="369"/>
      <c r="B100" s="369"/>
      <c r="C100" s="370"/>
      <c r="D100" s="369"/>
      <c r="E100" s="369"/>
      <c r="F100" s="370"/>
      <c r="G100" s="369"/>
      <c r="H100" s="120" t="s">
        <v>5</v>
      </c>
      <c r="I100" s="120">
        <v>7.8</v>
      </c>
      <c r="J100" s="120" t="s">
        <v>550</v>
      </c>
      <c r="K100" s="120" t="s">
        <v>562</v>
      </c>
      <c r="L100" s="64"/>
    </row>
    <row r="101" spans="1:12" s="17" customFormat="1" ht="15.75" customHeight="1">
      <c r="A101" s="369">
        <f>COUNTA($B$3:B102)</f>
        <v>44</v>
      </c>
      <c r="B101" s="369" t="s">
        <v>373</v>
      </c>
      <c r="C101" s="370" t="s">
        <v>15</v>
      </c>
      <c r="D101" s="369"/>
      <c r="E101" s="369" t="s">
        <v>119</v>
      </c>
      <c r="F101" s="370" t="s">
        <v>312</v>
      </c>
      <c r="G101" s="369"/>
      <c r="H101" s="120" t="s">
        <v>137</v>
      </c>
      <c r="I101" s="120" t="s">
        <v>116</v>
      </c>
      <c r="J101" s="120" t="s">
        <v>19</v>
      </c>
      <c r="K101" s="120" t="s">
        <v>562</v>
      </c>
      <c r="L101" s="63"/>
    </row>
    <row r="102" spans="1:12" s="20" customFormat="1" ht="17.25" customHeight="1">
      <c r="A102" s="369"/>
      <c r="B102" s="369"/>
      <c r="C102" s="370"/>
      <c r="D102" s="369"/>
      <c r="E102" s="369"/>
      <c r="F102" s="370"/>
      <c r="G102" s="369"/>
      <c r="H102" s="120" t="s">
        <v>5</v>
      </c>
      <c r="I102" s="120">
        <v>7.8</v>
      </c>
      <c r="J102" s="120" t="s">
        <v>550</v>
      </c>
      <c r="K102" s="120" t="s">
        <v>562</v>
      </c>
      <c r="L102" s="64"/>
    </row>
    <row r="103" spans="1:12" s="17" customFormat="1" ht="15.75" customHeight="1">
      <c r="A103" s="369">
        <f>COUNTA($B$3:B104)</f>
        <v>45</v>
      </c>
      <c r="B103" s="369" t="s">
        <v>373</v>
      </c>
      <c r="C103" s="370" t="s">
        <v>15</v>
      </c>
      <c r="D103" s="369"/>
      <c r="E103" s="369" t="s">
        <v>119</v>
      </c>
      <c r="F103" s="370" t="s">
        <v>313</v>
      </c>
      <c r="G103" s="369"/>
      <c r="H103" s="120" t="s">
        <v>137</v>
      </c>
      <c r="I103" s="120" t="s">
        <v>116</v>
      </c>
      <c r="J103" s="120" t="s">
        <v>19</v>
      </c>
      <c r="K103" s="120" t="s">
        <v>562</v>
      </c>
      <c r="L103" s="63"/>
    </row>
    <row r="104" spans="1:12" s="20" customFormat="1" ht="17.25" customHeight="1">
      <c r="A104" s="369"/>
      <c r="B104" s="369"/>
      <c r="C104" s="370"/>
      <c r="D104" s="369"/>
      <c r="E104" s="369"/>
      <c r="F104" s="370"/>
      <c r="G104" s="369"/>
      <c r="H104" s="120" t="s">
        <v>5</v>
      </c>
      <c r="I104" s="120">
        <v>7.8</v>
      </c>
      <c r="J104" s="120" t="s">
        <v>550</v>
      </c>
      <c r="K104" s="120" t="s">
        <v>562</v>
      </c>
      <c r="L104" s="64"/>
    </row>
    <row r="105" spans="1:12" s="17" customFormat="1" ht="15.75" customHeight="1">
      <c r="A105" s="369">
        <f>COUNTA($B$3:B106)</f>
        <v>46</v>
      </c>
      <c r="B105" s="369" t="s">
        <v>373</v>
      </c>
      <c r="C105" s="370" t="s">
        <v>15</v>
      </c>
      <c r="D105" s="369"/>
      <c r="E105" s="369" t="s">
        <v>119</v>
      </c>
      <c r="F105" s="370" t="s">
        <v>314</v>
      </c>
      <c r="G105" s="369"/>
      <c r="H105" s="120" t="s">
        <v>137</v>
      </c>
      <c r="I105" s="120" t="s">
        <v>116</v>
      </c>
      <c r="J105" s="120" t="s">
        <v>19</v>
      </c>
      <c r="K105" s="120" t="s">
        <v>562</v>
      </c>
      <c r="L105" s="63"/>
    </row>
    <row r="106" spans="1:12" s="20" customFormat="1" ht="17.25" customHeight="1">
      <c r="A106" s="369"/>
      <c r="B106" s="369"/>
      <c r="C106" s="370"/>
      <c r="D106" s="369"/>
      <c r="E106" s="369"/>
      <c r="F106" s="370"/>
      <c r="G106" s="369"/>
      <c r="H106" s="120" t="s">
        <v>5</v>
      </c>
      <c r="I106" s="120">
        <v>7.8</v>
      </c>
      <c r="J106" s="120" t="s">
        <v>550</v>
      </c>
      <c r="K106" s="120" t="s">
        <v>562</v>
      </c>
      <c r="L106" s="64"/>
    </row>
    <row r="107" spans="1:12" s="17" customFormat="1" ht="15.75" customHeight="1">
      <c r="A107" s="369">
        <f>COUNTA($B$3:B108)</f>
        <v>47</v>
      </c>
      <c r="B107" s="369" t="s">
        <v>373</v>
      </c>
      <c r="C107" s="370" t="s">
        <v>15</v>
      </c>
      <c r="D107" s="369"/>
      <c r="E107" s="369" t="s">
        <v>119</v>
      </c>
      <c r="F107" s="370" t="s">
        <v>315</v>
      </c>
      <c r="G107" s="369"/>
      <c r="H107" s="120" t="s">
        <v>137</v>
      </c>
      <c r="I107" s="120" t="s">
        <v>116</v>
      </c>
      <c r="J107" s="120" t="s">
        <v>19</v>
      </c>
      <c r="K107" s="120" t="s">
        <v>562</v>
      </c>
      <c r="L107" s="63"/>
    </row>
    <row r="108" spans="1:12" s="20" customFormat="1" ht="17.25" customHeight="1">
      <c r="A108" s="369"/>
      <c r="B108" s="369"/>
      <c r="C108" s="370"/>
      <c r="D108" s="369"/>
      <c r="E108" s="369"/>
      <c r="F108" s="370"/>
      <c r="G108" s="369"/>
      <c r="H108" s="120" t="s">
        <v>5</v>
      </c>
      <c r="I108" s="120">
        <v>7.8</v>
      </c>
      <c r="J108" s="120" t="s">
        <v>550</v>
      </c>
      <c r="K108" s="120" t="s">
        <v>562</v>
      </c>
      <c r="L108" s="64"/>
    </row>
    <row r="109" spans="1:12" s="17" customFormat="1" ht="15.75" customHeight="1">
      <c r="A109" s="369">
        <f>COUNTA($B$3:B110)</f>
        <v>48</v>
      </c>
      <c r="B109" s="369" t="s">
        <v>373</v>
      </c>
      <c r="C109" s="370" t="s">
        <v>15</v>
      </c>
      <c r="D109" s="369"/>
      <c r="E109" s="369" t="s">
        <v>119</v>
      </c>
      <c r="F109" s="370" t="s">
        <v>316</v>
      </c>
      <c r="G109" s="369"/>
      <c r="H109" s="120" t="s">
        <v>137</v>
      </c>
      <c r="I109" s="120" t="s">
        <v>116</v>
      </c>
      <c r="J109" s="120" t="s">
        <v>19</v>
      </c>
      <c r="K109" s="120" t="s">
        <v>562</v>
      </c>
      <c r="L109" s="63"/>
    </row>
    <row r="110" spans="1:12" s="20" customFormat="1" ht="17.25" customHeight="1">
      <c r="A110" s="369"/>
      <c r="B110" s="369"/>
      <c r="C110" s="370"/>
      <c r="D110" s="369"/>
      <c r="E110" s="369"/>
      <c r="F110" s="370"/>
      <c r="G110" s="369"/>
      <c r="H110" s="120" t="s">
        <v>5</v>
      </c>
      <c r="I110" s="120">
        <v>7.8</v>
      </c>
      <c r="J110" s="120" t="s">
        <v>550</v>
      </c>
      <c r="K110" s="120" t="s">
        <v>562</v>
      </c>
      <c r="L110" s="64"/>
    </row>
    <row r="111" spans="1:12" s="17" customFormat="1" ht="15.75" customHeight="1">
      <c r="A111" s="369">
        <f>COUNTA($B$3:B112)</f>
        <v>49</v>
      </c>
      <c r="B111" s="369" t="s">
        <v>373</v>
      </c>
      <c r="C111" s="370" t="s">
        <v>15</v>
      </c>
      <c r="D111" s="369"/>
      <c r="E111" s="369" t="s">
        <v>119</v>
      </c>
      <c r="F111" s="370" t="s">
        <v>317</v>
      </c>
      <c r="G111" s="369"/>
      <c r="H111" s="120" t="s">
        <v>137</v>
      </c>
      <c r="I111" s="120" t="s">
        <v>116</v>
      </c>
      <c r="J111" s="120" t="s">
        <v>19</v>
      </c>
      <c r="K111" s="120" t="s">
        <v>562</v>
      </c>
      <c r="L111" s="63"/>
    </row>
    <row r="112" spans="1:12" s="20" customFormat="1" ht="17.25" customHeight="1">
      <c r="A112" s="369"/>
      <c r="B112" s="369"/>
      <c r="C112" s="370"/>
      <c r="D112" s="369"/>
      <c r="E112" s="369"/>
      <c r="F112" s="370"/>
      <c r="G112" s="369"/>
      <c r="H112" s="120" t="s">
        <v>5</v>
      </c>
      <c r="I112" s="120">
        <v>7.8</v>
      </c>
      <c r="J112" s="120" t="s">
        <v>550</v>
      </c>
      <c r="K112" s="120" t="s">
        <v>562</v>
      </c>
      <c r="L112" s="64"/>
    </row>
    <row r="113" spans="1:12" s="17" customFormat="1" ht="15.75" customHeight="1">
      <c r="A113" s="369">
        <f>COUNTA($B$3:B114)</f>
        <v>50</v>
      </c>
      <c r="B113" s="369" t="s">
        <v>373</v>
      </c>
      <c r="C113" s="370" t="s">
        <v>15</v>
      </c>
      <c r="D113" s="369"/>
      <c r="E113" s="369" t="s">
        <v>119</v>
      </c>
      <c r="F113" s="370" t="s">
        <v>630</v>
      </c>
      <c r="G113" s="369"/>
      <c r="H113" s="120" t="s">
        <v>137</v>
      </c>
      <c r="I113" s="120" t="s">
        <v>116</v>
      </c>
      <c r="J113" s="120" t="s">
        <v>19</v>
      </c>
      <c r="K113" s="120" t="s">
        <v>562</v>
      </c>
      <c r="L113" s="63"/>
    </row>
    <row r="114" spans="1:12" s="20" customFormat="1" ht="17.25" customHeight="1">
      <c r="A114" s="369"/>
      <c r="B114" s="369"/>
      <c r="C114" s="370"/>
      <c r="D114" s="369"/>
      <c r="E114" s="369"/>
      <c r="F114" s="370"/>
      <c r="G114" s="369"/>
      <c r="H114" s="120" t="s">
        <v>5</v>
      </c>
      <c r="I114" s="120">
        <v>7.8</v>
      </c>
      <c r="J114" s="120" t="s">
        <v>128</v>
      </c>
      <c r="K114" s="120" t="s">
        <v>562</v>
      </c>
      <c r="L114" s="64"/>
    </row>
    <row r="115" spans="1:12" s="17" customFormat="1" ht="15.75" customHeight="1">
      <c r="A115" s="369">
        <f>COUNTA($B$3:B116)</f>
        <v>51</v>
      </c>
      <c r="B115" s="369" t="s">
        <v>373</v>
      </c>
      <c r="C115" s="370" t="s">
        <v>15</v>
      </c>
      <c r="D115" s="369"/>
      <c r="E115" s="369" t="s">
        <v>119</v>
      </c>
      <c r="F115" s="370" t="s">
        <v>631</v>
      </c>
      <c r="G115" s="369"/>
      <c r="H115" s="120" t="s">
        <v>137</v>
      </c>
      <c r="I115" s="120" t="s">
        <v>116</v>
      </c>
      <c r="J115" s="120" t="s">
        <v>19</v>
      </c>
      <c r="K115" s="120" t="s">
        <v>562</v>
      </c>
      <c r="L115" s="63"/>
    </row>
    <row r="116" spans="1:12" s="20" customFormat="1" ht="17.25" customHeight="1">
      <c r="A116" s="369"/>
      <c r="B116" s="369"/>
      <c r="C116" s="370"/>
      <c r="D116" s="369"/>
      <c r="E116" s="369"/>
      <c r="F116" s="370"/>
      <c r="G116" s="369"/>
      <c r="H116" s="120" t="s">
        <v>5</v>
      </c>
      <c r="I116" s="120">
        <v>7.8</v>
      </c>
      <c r="J116" s="120" t="s">
        <v>128</v>
      </c>
      <c r="K116" s="120" t="s">
        <v>562</v>
      </c>
      <c r="L116" s="64"/>
    </row>
    <row r="117" spans="1:12" s="17" customFormat="1" ht="15.75" customHeight="1">
      <c r="A117" s="369">
        <f>COUNTA($B$3:B118)</f>
        <v>52</v>
      </c>
      <c r="B117" s="369" t="s">
        <v>373</v>
      </c>
      <c r="C117" s="370" t="s">
        <v>15</v>
      </c>
      <c r="D117" s="369"/>
      <c r="E117" s="369" t="s">
        <v>119</v>
      </c>
      <c r="F117" s="370" t="s">
        <v>318</v>
      </c>
      <c r="G117" s="369"/>
      <c r="H117" s="120" t="s">
        <v>137</v>
      </c>
      <c r="I117" s="120" t="s">
        <v>116</v>
      </c>
      <c r="J117" s="120" t="s">
        <v>19</v>
      </c>
      <c r="K117" s="120" t="s">
        <v>562</v>
      </c>
      <c r="L117" s="63"/>
    </row>
    <row r="118" spans="1:12" s="20" customFormat="1" ht="17.25" customHeight="1">
      <c r="A118" s="369"/>
      <c r="B118" s="369"/>
      <c r="C118" s="370"/>
      <c r="D118" s="369"/>
      <c r="E118" s="369"/>
      <c r="F118" s="370"/>
      <c r="G118" s="369"/>
      <c r="H118" s="120" t="s">
        <v>5</v>
      </c>
      <c r="I118" s="120">
        <v>7.8</v>
      </c>
      <c r="J118" s="120" t="s">
        <v>550</v>
      </c>
      <c r="K118" s="120" t="s">
        <v>562</v>
      </c>
      <c r="L118" s="64"/>
    </row>
    <row r="119" spans="1:12" s="17" customFormat="1" ht="15.75" customHeight="1">
      <c r="A119" s="369">
        <f>COUNTA($B$3:B120)</f>
        <v>53</v>
      </c>
      <c r="B119" s="369" t="s">
        <v>373</v>
      </c>
      <c r="C119" s="370" t="s">
        <v>15</v>
      </c>
      <c r="D119" s="369"/>
      <c r="E119" s="369" t="s">
        <v>119</v>
      </c>
      <c r="F119" s="370" t="s">
        <v>319</v>
      </c>
      <c r="G119" s="369"/>
      <c r="H119" s="120" t="s">
        <v>137</v>
      </c>
      <c r="I119" s="120" t="s">
        <v>116</v>
      </c>
      <c r="J119" s="120" t="s">
        <v>19</v>
      </c>
      <c r="K119" s="120" t="s">
        <v>562</v>
      </c>
      <c r="L119" s="63"/>
    </row>
    <row r="120" spans="1:12" s="20" customFormat="1" ht="17.25" customHeight="1">
      <c r="A120" s="369"/>
      <c r="B120" s="369"/>
      <c r="C120" s="370"/>
      <c r="D120" s="369"/>
      <c r="E120" s="369"/>
      <c r="F120" s="370"/>
      <c r="G120" s="369"/>
      <c r="H120" s="120" t="s">
        <v>5</v>
      </c>
      <c r="I120" s="120">
        <v>7.8</v>
      </c>
      <c r="J120" s="120" t="s">
        <v>550</v>
      </c>
      <c r="K120" s="120" t="s">
        <v>562</v>
      </c>
      <c r="L120" s="64"/>
    </row>
    <row r="121" spans="1:12" s="17" customFormat="1" ht="15.75" customHeight="1">
      <c r="A121" s="369">
        <f>COUNTA($B$3:B122)</f>
        <v>54</v>
      </c>
      <c r="B121" s="369" t="s">
        <v>373</v>
      </c>
      <c r="C121" s="370" t="s">
        <v>15</v>
      </c>
      <c r="D121" s="369"/>
      <c r="E121" s="369" t="s">
        <v>119</v>
      </c>
      <c r="F121" s="370" t="s">
        <v>633</v>
      </c>
      <c r="G121" s="369"/>
      <c r="H121" s="120" t="s">
        <v>137</v>
      </c>
      <c r="I121" s="120" t="s">
        <v>116</v>
      </c>
      <c r="J121" s="120" t="s">
        <v>19</v>
      </c>
      <c r="K121" s="120" t="s">
        <v>562</v>
      </c>
      <c r="L121" s="63"/>
    </row>
    <row r="122" spans="1:12" s="20" customFormat="1" ht="17.25" customHeight="1">
      <c r="A122" s="369"/>
      <c r="B122" s="369"/>
      <c r="C122" s="370"/>
      <c r="D122" s="369"/>
      <c r="E122" s="369"/>
      <c r="F122" s="370"/>
      <c r="G122" s="369"/>
      <c r="H122" s="120" t="s">
        <v>5</v>
      </c>
      <c r="I122" s="120">
        <v>7.8</v>
      </c>
      <c r="J122" s="120" t="s">
        <v>128</v>
      </c>
      <c r="K122" s="120" t="s">
        <v>562</v>
      </c>
      <c r="L122" s="64"/>
    </row>
    <row r="123" spans="1:12" s="17" customFormat="1" ht="15.75" customHeight="1">
      <c r="A123" s="369">
        <f>COUNTA($B$3:B124)</f>
        <v>55</v>
      </c>
      <c r="B123" s="369" t="s">
        <v>373</v>
      </c>
      <c r="C123" s="370" t="s">
        <v>15</v>
      </c>
      <c r="D123" s="369"/>
      <c r="E123" s="369" t="s">
        <v>119</v>
      </c>
      <c r="F123" s="370" t="s">
        <v>634</v>
      </c>
      <c r="G123" s="369"/>
      <c r="H123" s="120" t="s">
        <v>137</v>
      </c>
      <c r="I123" s="120" t="s">
        <v>116</v>
      </c>
      <c r="J123" s="120" t="s">
        <v>19</v>
      </c>
      <c r="K123" s="120" t="s">
        <v>562</v>
      </c>
      <c r="L123" s="63"/>
    </row>
    <row r="124" spans="1:12" s="20" customFormat="1" ht="17.25" customHeight="1">
      <c r="A124" s="369"/>
      <c r="B124" s="369"/>
      <c r="C124" s="370"/>
      <c r="D124" s="369"/>
      <c r="E124" s="369"/>
      <c r="F124" s="370"/>
      <c r="G124" s="369"/>
      <c r="H124" s="120" t="s">
        <v>5</v>
      </c>
      <c r="I124" s="120">
        <v>7.8</v>
      </c>
      <c r="J124" s="120" t="s">
        <v>128</v>
      </c>
      <c r="K124" s="120" t="s">
        <v>562</v>
      </c>
      <c r="L124" s="64"/>
    </row>
    <row r="125" spans="1:12" s="17" customFormat="1" ht="15.75" customHeight="1">
      <c r="A125" s="369">
        <f>COUNTA($B$3:B126)</f>
        <v>56</v>
      </c>
      <c r="B125" s="369" t="s">
        <v>373</v>
      </c>
      <c r="C125" s="370" t="s">
        <v>15</v>
      </c>
      <c r="D125" s="369"/>
      <c r="E125" s="369" t="s">
        <v>119</v>
      </c>
      <c r="F125" s="370" t="s">
        <v>635</v>
      </c>
      <c r="G125" s="369"/>
      <c r="H125" s="120" t="s">
        <v>137</v>
      </c>
      <c r="I125" s="120" t="s">
        <v>116</v>
      </c>
      <c r="J125" s="120" t="s">
        <v>19</v>
      </c>
      <c r="K125" s="120" t="s">
        <v>562</v>
      </c>
      <c r="L125" s="63"/>
    </row>
    <row r="126" spans="1:12" s="20" customFormat="1" ht="17.25" customHeight="1">
      <c r="A126" s="369"/>
      <c r="B126" s="369"/>
      <c r="C126" s="370"/>
      <c r="D126" s="369"/>
      <c r="E126" s="369"/>
      <c r="F126" s="370"/>
      <c r="G126" s="369"/>
      <c r="H126" s="120" t="s">
        <v>5</v>
      </c>
      <c r="I126" s="120">
        <v>7.8</v>
      </c>
      <c r="J126" s="120" t="s">
        <v>128</v>
      </c>
      <c r="K126" s="120" t="s">
        <v>562</v>
      </c>
      <c r="L126" s="64"/>
    </row>
    <row r="127" spans="1:12" s="17" customFormat="1" ht="15.75" customHeight="1">
      <c r="A127" s="369">
        <f>COUNTA($B$3:B128)</f>
        <v>57</v>
      </c>
      <c r="B127" s="369" t="s">
        <v>373</v>
      </c>
      <c r="C127" s="370" t="s">
        <v>15</v>
      </c>
      <c r="D127" s="369"/>
      <c r="E127" s="369" t="s">
        <v>119</v>
      </c>
      <c r="F127" s="370" t="s">
        <v>636</v>
      </c>
      <c r="G127" s="369"/>
      <c r="H127" s="120" t="s">
        <v>137</v>
      </c>
      <c r="I127" s="120" t="s">
        <v>116</v>
      </c>
      <c r="J127" s="120" t="s">
        <v>19</v>
      </c>
      <c r="K127" s="120" t="s">
        <v>562</v>
      </c>
      <c r="L127" s="63"/>
    </row>
    <row r="128" spans="1:12" s="20" customFormat="1" ht="17.25" customHeight="1">
      <c r="A128" s="369"/>
      <c r="B128" s="369"/>
      <c r="C128" s="370"/>
      <c r="D128" s="369"/>
      <c r="E128" s="369"/>
      <c r="F128" s="370"/>
      <c r="G128" s="369"/>
      <c r="H128" s="120" t="s">
        <v>5</v>
      </c>
      <c r="I128" s="120">
        <v>7.8</v>
      </c>
      <c r="J128" s="120" t="s">
        <v>128</v>
      </c>
      <c r="K128" s="120" t="s">
        <v>562</v>
      </c>
      <c r="L128" s="64"/>
    </row>
    <row r="129" spans="1:12" s="17" customFormat="1" ht="15.75" customHeight="1">
      <c r="A129" s="369">
        <f>COUNTA($B$3:B130)</f>
        <v>58</v>
      </c>
      <c r="B129" s="369" t="s">
        <v>373</v>
      </c>
      <c r="C129" s="370" t="s">
        <v>15</v>
      </c>
      <c r="D129" s="369"/>
      <c r="E129" s="369" t="s">
        <v>123</v>
      </c>
      <c r="F129" s="369" t="s">
        <v>736</v>
      </c>
      <c r="G129" s="369"/>
      <c r="H129" s="120" t="s">
        <v>736</v>
      </c>
      <c r="I129" s="120" t="s">
        <v>0</v>
      </c>
      <c r="J129" s="120" t="s">
        <v>123</v>
      </c>
      <c r="K129" s="120" t="s">
        <v>562</v>
      </c>
      <c r="L129" s="63"/>
    </row>
    <row r="130" spans="1:12" s="20" customFormat="1" ht="17.25" customHeight="1">
      <c r="A130" s="369"/>
      <c r="B130" s="369"/>
      <c r="C130" s="370"/>
      <c r="D130" s="369"/>
      <c r="E130" s="369"/>
      <c r="F130" s="369"/>
      <c r="G130" s="369"/>
      <c r="H130" s="120" t="s">
        <v>244</v>
      </c>
      <c r="I130" s="120">
        <v>7.8</v>
      </c>
      <c r="J130" s="120" t="s">
        <v>550</v>
      </c>
      <c r="K130" s="120" t="s">
        <v>562</v>
      </c>
      <c r="L130" s="64"/>
    </row>
    <row r="131" spans="1:12" s="17" customFormat="1" ht="15.75" customHeight="1">
      <c r="A131" s="369">
        <f>COUNTA($B$3:B131)</f>
        <v>59</v>
      </c>
      <c r="B131" s="369" t="s">
        <v>373</v>
      </c>
      <c r="C131" s="369" t="s">
        <v>1</v>
      </c>
      <c r="D131" s="369"/>
      <c r="E131" s="369" t="s">
        <v>16</v>
      </c>
      <c r="F131" s="369" t="s">
        <v>167</v>
      </c>
      <c r="G131" s="369"/>
      <c r="H131" s="120" t="s">
        <v>130</v>
      </c>
      <c r="I131" s="120" t="s">
        <v>117</v>
      </c>
      <c r="J131" s="120" t="s">
        <v>16</v>
      </c>
      <c r="K131" s="120" t="s">
        <v>562</v>
      </c>
      <c r="L131" s="63"/>
    </row>
    <row r="132" spans="1:12" s="17" customFormat="1" ht="15.75" customHeight="1">
      <c r="A132" s="369"/>
      <c r="B132" s="369"/>
      <c r="C132" s="369"/>
      <c r="D132" s="369"/>
      <c r="E132" s="369"/>
      <c r="F132" s="369"/>
      <c r="G132" s="369"/>
      <c r="H132" s="120" t="s">
        <v>5</v>
      </c>
      <c r="I132" s="120">
        <v>7.8</v>
      </c>
      <c r="J132" s="120" t="s">
        <v>550</v>
      </c>
      <c r="K132" s="120" t="s">
        <v>562</v>
      </c>
      <c r="L132" s="63"/>
    </row>
    <row r="133" spans="1:12" s="17" customFormat="1" ht="15.75" customHeight="1">
      <c r="A133" s="369">
        <f>COUNTA($B$3:B133)</f>
        <v>60</v>
      </c>
      <c r="B133" s="369" t="s">
        <v>373</v>
      </c>
      <c r="C133" s="369" t="s">
        <v>1</v>
      </c>
      <c r="D133" s="369"/>
      <c r="E133" s="369" t="s">
        <v>16</v>
      </c>
      <c r="F133" s="369" t="s">
        <v>168</v>
      </c>
      <c r="G133" s="369"/>
      <c r="H133" s="120" t="s">
        <v>130</v>
      </c>
      <c r="I133" s="120" t="s">
        <v>117</v>
      </c>
      <c r="J133" s="120" t="s">
        <v>16</v>
      </c>
      <c r="K133" s="120" t="s">
        <v>562</v>
      </c>
      <c r="L133" s="63"/>
    </row>
    <row r="134" spans="1:12" s="17" customFormat="1" ht="15.75" customHeight="1">
      <c r="A134" s="369"/>
      <c r="B134" s="369"/>
      <c r="C134" s="369"/>
      <c r="D134" s="369"/>
      <c r="E134" s="369"/>
      <c r="F134" s="369"/>
      <c r="G134" s="369"/>
      <c r="H134" s="120" t="s">
        <v>5</v>
      </c>
      <c r="I134" s="120">
        <v>7.8</v>
      </c>
      <c r="J134" s="120" t="s">
        <v>550</v>
      </c>
      <c r="K134" s="120" t="s">
        <v>562</v>
      </c>
      <c r="L134" s="63"/>
    </row>
    <row r="135" spans="1:12" s="17" customFormat="1" ht="15.75" customHeight="1">
      <c r="A135" s="369">
        <f>COUNTA($B$3:B135)</f>
        <v>61</v>
      </c>
      <c r="B135" s="369" t="s">
        <v>373</v>
      </c>
      <c r="C135" s="369" t="s">
        <v>1</v>
      </c>
      <c r="D135" s="369"/>
      <c r="E135" s="369" t="s">
        <v>16</v>
      </c>
      <c r="F135" s="369" t="s">
        <v>169</v>
      </c>
      <c r="G135" s="369"/>
      <c r="H135" s="120" t="s">
        <v>130</v>
      </c>
      <c r="I135" s="120" t="s">
        <v>117</v>
      </c>
      <c r="J135" s="120" t="s">
        <v>16</v>
      </c>
      <c r="K135" s="120" t="s">
        <v>562</v>
      </c>
      <c r="L135" s="63"/>
    </row>
    <row r="136" spans="1:12" s="17" customFormat="1" ht="15.75" customHeight="1">
      <c r="A136" s="369"/>
      <c r="B136" s="369"/>
      <c r="C136" s="369"/>
      <c r="D136" s="369"/>
      <c r="E136" s="369"/>
      <c r="F136" s="369"/>
      <c r="G136" s="369"/>
      <c r="H136" s="120" t="s">
        <v>5</v>
      </c>
      <c r="I136" s="120">
        <v>7.8</v>
      </c>
      <c r="J136" s="120" t="s">
        <v>550</v>
      </c>
      <c r="K136" s="120" t="s">
        <v>562</v>
      </c>
      <c r="L136" s="63"/>
    </row>
    <row r="137" spans="1:12" s="17" customFormat="1" ht="15.75" customHeight="1">
      <c r="A137" s="369">
        <f>COUNTA($B$3:B137)</f>
        <v>62</v>
      </c>
      <c r="B137" s="369" t="s">
        <v>373</v>
      </c>
      <c r="C137" s="369" t="s">
        <v>1</v>
      </c>
      <c r="D137" s="369"/>
      <c r="E137" s="369" t="s">
        <v>16</v>
      </c>
      <c r="F137" s="369" t="s">
        <v>170</v>
      </c>
      <c r="G137" s="369"/>
      <c r="H137" s="120" t="s">
        <v>130</v>
      </c>
      <c r="I137" s="120" t="s">
        <v>117</v>
      </c>
      <c r="J137" s="120" t="s">
        <v>16</v>
      </c>
      <c r="K137" s="120" t="s">
        <v>562</v>
      </c>
      <c r="L137" s="63"/>
    </row>
    <row r="138" spans="1:12" s="17" customFormat="1" ht="15.75" customHeight="1">
      <c r="A138" s="369"/>
      <c r="B138" s="369"/>
      <c r="C138" s="369"/>
      <c r="D138" s="369"/>
      <c r="E138" s="369"/>
      <c r="F138" s="369"/>
      <c r="G138" s="369"/>
      <c r="H138" s="120" t="s">
        <v>5</v>
      </c>
      <c r="I138" s="120">
        <v>7.8</v>
      </c>
      <c r="J138" s="120" t="s">
        <v>550</v>
      </c>
      <c r="K138" s="120" t="s">
        <v>562</v>
      </c>
      <c r="L138" s="63"/>
    </row>
    <row r="139" spans="1:12" s="17" customFormat="1" ht="15.75" customHeight="1">
      <c r="A139" s="369">
        <f>COUNTA($B$3:B139)</f>
        <v>63</v>
      </c>
      <c r="B139" s="369" t="s">
        <v>373</v>
      </c>
      <c r="C139" s="369" t="s">
        <v>1</v>
      </c>
      <c r="D139" s="369"/>
      <c r="E139" s="369" t="s">
        <v>16</v>
      </c>
      <c r="F139" s="369" t="s">
        <v>171</v>
      </c>
      <c r="G139" s="369"/>
      <c r="H139" s="120" t="s">
        <v>130</v>
      </c>
      <c r="I139" s="120" t="s">
        <v>117</v>
      </c>
      <c r="J139" s="120" t="s">
        <v>16</v>
      </c>
      <c r="K139" s="120" t="s">
        <v>562</v>
      </c>
      <c r="L139" s="63"/>
    </row>
    <row r="140" spans="1:12" s="17" customFormat="1" ht="15.75" customHeight="1">
      <c r="A140" s="369"/>
      <c r="B140" s="369"/>
      <c r="C140" s="369"/>
      <c r="D140" s="369"/>
      <c r="E140" s="369"/>
      <c r="F140" s="369"/>
      <c r="G140" s="369"/>
      <c r="H140" s="120" t="s">
        <v>5</v>
      </c>
      <c r="I140" s="120">
        <v>7.8</v>
      </c>
      <c r="J140" s="120" t="s">
        <v>550</v>
      </c>
      <c r="K140" s="120" t="s">
        <v>562</v>
      </c>
      <c r="L140" s="63"/>
    </row>
    <row r="141" spans="1:12" s="17" customFormat="1" ht="15.75" customHeight="1">
      <c r="A141" s="369">
        <f>COUNTA($B$3:B141)</f>
        <v>64</v>
      </c>
      <c r="B141" s="369" t="s">
        <v>373</v>
      </c>
      <c r="C141" s="369" t="s">
        <v>1</v>
      </c>
      <c r="D141" s="369"/>
      <c r="E141" s="369" t="s">
        <v>16</v>
      </c>
      <c r="F141" s="369" t="s">
        <v>172</v>
      </c>
      <c r="G141" s="369"/>
      <c r="H141" s="120" t="s">
        <v>130</v>
      </c>
      <c r="I141" s="120" t="s">
        <v>117</v>
      </c>
      <c r="J141" s="120" t="s">
        <v>16</v>
      </c>
      <c r="K141" s="120" t="s">
        <v>562</v>
      </c>
      <c r="L141" s="63"/>
    </row>
    <row r="142" spans="1:12" s="17" customFormat="1" ht="15.75" customHeight="1">
      <c r="A142" s="369"/>
      <c r="B142" s="369"/>
      <c r="C142" s="369"/>
      <c r="D142" s="369"/>
      <c r="E142" s="369"/>
      <c r="F142" s="369"/>
      <c r="G142" s="369"/>
      <c r="H142" s="120" t="s">
        <v>5</v>
      </c>
      <c r="I142" s="120">
        <v>7.8</v>
      </c>
      <c r="J142" s="120" t="s">
        <v>550</v>
      </c>
      <c r="K142" s="120" t="s">
        <v>562</v>
      </c>
      <c r="L142" s="63"/>
    </row>
    <row r="143" spans="1:12" s="17" customFormat="1" ht="15.75" customHeight="1">
      <c r="A143" s="369">
        <f>COUNTA($B$3:B143)</f>
        <v>65</v>
      </c>
      <c r="B143" s="369" t="s">
        <v>373</v>
      </c>
      <c r="C143" s="369" t="s">
        <v>1</v>
      </c>
      <c r="D143" s="369"/>
      <c r="E143" s="369" t="s">
        <v>16</v>
      </c>
      <c r="F143" s="369" t="s">
        <v>173</v>
      </c>
      <c r="G143" s="369"/>
      <c r="H143" s="120" t="s">
        <v>130</v>
      </c>
      <c r="I143" s="120" t="s">
        <v>117</v>
      </c>
      <c r="J143" s="120" t="s">
        <v>16</v>
      </c>
      <c r="K143" s="120" t="s">
        <v>562</v>
      </c>
      <c r="L143" s="63"/>
    </row>
    <row r="144" spans="1:12" s="17" customFormat="1" ht="15.75" customHeight="1">
      <c r="A144" s="369"/>
      <c r="B144" s="369"/>
      <c r="C144" s="369"/>
      <c r="D144" s="369"/>
      <c r="E144" s="369"/>
      <c r="F144" s="369"/>
      <c r="G144" s="369"/>
      <c r="H144" s="120" t="s">
        <v>5</v>
      </c>
      <c r="I144" s="120">
        <v>7.8</v>
      </c>
      <c r="J144" s="120" t="s">
        <v>550</v>
      </c>
      <c r="K144" s="120" t="s">
        <v>562</v>
      </c>
      <c r="L144" s="63"/>
    </row>
    <row r="145" spans="1:12" s="17" customFormat="1" ht="15.75" customHeight="1">
      <c r="A145" s="369">
        <f>COUNTA($B$3:B145)</f>
        <v>66</v>
      </c>
      <c r="B145" s="369" t="s">
        <v>373</v>
      </c>
      <c r="C145" s="369" t="s">
        <v>1</v>
      </c>
      <c r="D145" s="369"/>
      <c r="E145" s="369" t="s">
        <v>16</v>
      </c>
      <c r="F145" s="369" t="s">
        <v>174</v>
      </c>
      <c r="G145" s="369"/>
      <c r="H145" s="120" t="s">
        <v>130</v>
      </c>
      <c r="I145" s="120" t="s">
        <v>117</v>
      </c>
      <c r="J145" s="120" t="s">
        <v>16</v>
      </c>
      <c r="K145" s="120" t="s">
        <v>562</v>
      </c>
      <c r="L145" s="63"/>
    </row>
    <row r="146" spans="1:12" s="17" customFormat="1" ht="15.75" customHeight="1">
      <c r="A146" s="369"/>
      <c r="B146" s="369"/>
      <c r="C146" s="369"/>
      <c r="D146" s="369"/>
      <c r="E146" s="369"/>
      <c r="F146" s="369"/>
      <c r="G146" s="369"/>
      <c r="H146" s="120" t="s">
        <v>5</v>
      </c>
      <c r="I146" s="120">
        <v>7.8</v>
      </c>
      <c r="J146" s="120" t="s">
        <v>550</v>
      </c>
      <c r="K146" s="120" t="s">
        <v>562</v>
      </c>
      <c r="L146" s="63"/>
    </row>
    <row r="147" spans="1:12" s="17" customFormat="1" ht="15.75" customHeight="1">
      <c r="A147" s="369">
        <f>COUNTA($B$3:B147)</f>
        <v>67</v>
      </c>
      <c r="B147" s="369" t="s">
        <v>373</v>
      </c>
      <c r="C147" s="369" t="s">
        <v>1</v>
      </c>
      <c r="D147" s="369"/>
      <c r="E147" s="369" t="s">
        <v>16</v>
      </c>
      <c r="F147" s="369" t="s">
        <v>175</v>
      </c>
      <c r="G147" s="369"/>
      <c r="H147" s="120" t="s">
        <v>130</v>
      </c>
      <c r="I147" s="120" t="s">
        <v>117</v>
      </c>
      <c r="J147" s="120" t="s">
        <v>16</v>
      </c>
      <c r="K147" s="120" t="s">
        <v>562</v>
      </c>
      <c r="L147" s="63"/>
    </row>
    <row r="148" spans="1:12" s="17" customFormat="1" ht="15.75" customHeight="1">
      <c r="A148" s="369"/>
      <c r="B148" s="369"/>
      <c r="C148" s="369"/>
      <c r="D148" s="369"/>
      <c r="E148" s="369"/>
      <c r="F148" s="369"/>
      <c r="G148" s="369"/>
      <c r="H148" s="120" t="s">
        <v>5</v>
      </c>
      <c r="I148" s="120">
        <v>7.8</v>
      </c>
      <c r="J148" s="120" t="s">
        <v>550</v>
      </c>
      <c r="K148" s="120" t="s">
        <v>562</v>
      </c>
      <c r="L148" s="63"/>
    </row>
    <row r="149" spans="1:12" s="17" customFormat="1" ht="15.75" customHeight="1">
      <c r="A149" s="369">
        <f>COUNTA($B$3:B150)</f>
        <v>68</v>
      </c>
      <c r="B149" s="369" t="s">
        <v>373</v>
      </c>
      <c r="C149" s="369" t="s">
        <v>1</v>
      </c>
      <c r="D149" s="369"/>
      <c r="E149" s="369" t="s">
        <v>16</v>
      </c>
      <c r="F149" s="369" t="s">
        <v>176</v>
      </c>
      <c r="G149" s="369"/>
      <c r="H149" s="120" t="s">
        <v>130</v>
      </c>
      <c r="I149" s="120" t="s">
        <v>117</v>
      </c>
      <c r="J149" s="120" t="s">
        <v>16</v>
      </c>
      <c r="K149" s="120" t="s">
        <v>562</v>
      </c>
      <c r="L149" s="63"/>
    </row>
    <row r="150" spans="1:12" s="17" customFormat="1" ht="15.75" customHeight="1">
      <c r="A150" s="369"/>
      <c r="B150" s="369"/>
      <c r="C150" s="369"/>
      <c r="D150" s="369"/>
      <c r="E150" s="369"/>
      <c r="F150" s="369"/>
      <c r="G150" s="369"/>
      <c r="H150" s="120" t="s">
        <v>5</v>
      </c>
      <c r="I150" s="120">
        <v>7.8</v>
      </c>
      <c r="J150" s="120" t="s">
        <v>550</v>
      </c>
      <c r="K150" s="120" t="s">
        <v>562</v>
      </c>
      <c r="L150" s="63"/>
    </row>
    <row r="151" spans="1:12" s="17" customFormat="1" ht="15.75" customHeight="1">
      <c r="A151" s="369">
        <f>COUNTA($B$3:B152)</f>
        <v>69</v>
      </c>
      <c r="B151" s="369" t="s">
        <v>373</v>
      </c>
      <c r="C151" s="369" t="s">
        <v>1</v>
      </c>
      <c r="D151" s="369"/>
      <c r="E151" s="369" t="s">
        <v>16</v>
      </c>
      <c r="F151" s="369" t="s">
        <v>177</v>
      </c>
      <c r="G151" s="369"/>
      <c r="H151" s="120" t="s">
        <v>130</v>
      </c>
      <c r="I151" s="120" t="s">
        <v>117</v>
      </c>
      <c r="J151" s="120" t="s">
        <v>16</v>
      </c>
      <c r="K151" s="120" t="s">
        <v>562</v>
      </c>
      <c r="L151" s="63"/>
    </row>
    <row r="152" spans="1:12" s="17" customFormat="1" ht="15.75" customHeight="1">
      <c r="A152" s="369"/>
      <c r="B152" s="369"/>
      <c r="C152" s="369"/>
      <c r="D152" s="369"/>
      <c r="E152" s="369"/>
      <c r="F152" s="369"/>
      <c r="G152" s="369"/>
      <c r="H152" s="120" t="s">
        <v>5</v>
      </c>
      <c r="I152" s="120">
        <v>7.8</v>
      </c>
      <c r="J152" s="120" t="s">
        <v>550</v>
      </c>
      <c r="K152" s="120" t="s">
        <v>562</v>
      </c>
      <c r="L152" s="63"/>
    </row>
    <row r="153" spans="1:12" s="17" customFormat="1" ht="15.75" customHeight="1">
      <c r="A153" s="369">
        <f>COUNTA($B$3:B154)</f>
        <v>70</v>
      </c>
      <c r="B153" s="369" t="s">
        <v>373</v>
      </c>
      <c r="C153" s="369" t="s">
        <v>1</v>
      </c>
      <c r="D153" s="369"/>
      <c r="E153" s="369" t="s">
        <v>16</v>
      </c>
      <c r="F153" s="369" t="s">
        <v>178</v>
      </c>
      <c r="G153" s="369"/>
      <c r="H153" s="120" t="s">
        <v>130</v>
      </c>
      <c r="I153" s="120" t="s">
        <v>117</v>
      </c>
      <c r="J153" s="120" t="s">
        <v>16</v>
      </c>
      <c r="K153" s="120" t="s">
        <v>562</v>
      </c>
      <c r="L153" s="63"/>
    </row>
    <row r="154" spans="1:12" s="17" customFormat="1" ht="15.75" customHeight="1">
      <c r="A154" s="369"/>
      <c r="B154" s="369"/>
      <c r="C154" s="369"/>
      <c r="D154" s="369"/>
      <c r="E154" s="369"/>
      <c r="F154" s="369"/>
      <c r="G154" s="369"/>
      <c r="H154" s="120" t="s">
        <v>5</v>
      </c>
      <c r="I154" s="120">
        <v>7.8</v>
      </c>
      <c r="J154" s="120" t="s">
        <v>550</v>
      </c>
      <c r="K154" s="120" t="s">
        <v>562</v>
      </c>
      <c r="L154" s="63"/>
    </row>
    <row r="155" spans="1:12" s="17" customFormat="1" ht="15.75" customHeight="1">
      <c r="A155" s="369">
        <f>COUNTA($B$3:B156)</f>
        <v>71</v>
      </c>
      <c r="B155" s="369" t="s">
        <v>373</v>
      </c>
      <c r="C155" s="369" t="s">
        <v>1</v>
      </c>
      <c r="D155" s="369"/>
      <c r="E155" s="369" t="s">
        <v>16</v>
      </c>
      <c r="F155" s="369" t="s">
        <v>179</v>
      </c>
      <c r="G155" s="369"/>
      <c r="H155" s="120" t="s">
        <v>130</v>
      </c>
      <c r="I155" s="120" t="s">
        <v>117</v>
      </c>
      <c r="J155" s="120" t="s">
        <v>16</v>
      </c>
      <c r="K155" s="120" t="s">
        <v>562</v>
      </c>
      <c r="L155" s="63"/>
    </row>
    <row r="156" spans="1:12" s="17" customFormat="1" ht="15.75" customHeight="1">
      <c r="A156" s="369"/>
      <c r="B156" s="369"/>
      <c r="C156" s="369"/>
      <c r="D156" s="369"/>
      <c r="E156" s="369"/>
      <c r="F156" s="369"/>
      <c r="G156" s="369"/>
      <c r="H156" s="120" t="s">
        <v>5</v>
      </c>
      <c r="I156" s="120">
        <v>7.8</v>
      </c>
      <c r="J156" s="120" t="s">
        <v>550</v>
      </c>
      <c r="K156" s="120" t="s">
        <v>562</v>
      </c>
      <c r="L156" s="63"/>
    </row>
    <row r="157" spans="1:12" s="17" customFormat="1" ht="15.75" customHeight="1">
      <c r="A157" s="369">
        <f>COUNTA($B$3:B158)</f>
        <v>72</v>
      </c>
      <c r="B157" s="369" t="s">
        <v>373</v>
      </c>
      <c r="C157" s="369" t="s">
        <v>1</v>
      </c>
      <c r="D157" s="369"/>
      <c r="E157" s="369" t="s">
        <v>16</v>
      </c>
      <c r="F157" s="369" t="s">
        <v>180</v>
      </c>
      <c r="G157" s="369"/>
      <c r="H157" s="120" t="s">
        <v>130</v>
      </c>
      <c r="I157" s="120" t="s">
        <v>117</v>
      </c>
      <c r="J157" s="120" t="s">
        <v>16</v>
      </c>
      <c r="K157" s="120" t="s">
        <v>562</v>
      </c>
      <c r="L157" s="63"/>
    </row>
    <row r="158" spans="1:12" s="17" customFormat="1" ht="15.75" customHeight="1">
      <c r="A158" s="369"/>
      <c r="B158" s="369"/>
      <c r="C158" s="369"/>
      <c r="D158" s="369"/>
      <c r="E158" s="369"/>
      <c r="F158" s="369"/>
      <c r="G158" s="369"/>
      <c r="H158" s="120" t="s">
        <v>5</v>
      </c>
      <c r="I158" s="120">
        <v>7.8</v>
      </c>
      <c r="J158" s="120" t="s">
        <v>550</v>
      </c>
      <c r="K158" s="120" t="s">
        <v>562</v>
      </c>
      <c r="L158" s="63"/>
    </row>
    <row r="159" spans="1:12" s="17" customFormat="1" ht="15.75" customHeight="1">
      <c r="A159" s="369">
        <f>COUNTA($B$3:B160)</f>
        <v>73</v>
      </c>
      <c r="B159" s="369" t="s">
        <v>373</v>
      </c>
      <c r="C159" s="369" t="s">
        <v>1</v>
      </c>
      <c r="D159" s="369"/>
      <c r="E159" s="369" t="s">
        <v>16</v>
      </c>
      <c r="F159" s="369" t="s">
        <v>181</v>
      </c>
      <c r="G159" s="369"/>
      <c r="H159" s="120" t="s">
        <v>130</v>
      </c>
      <c r="I159" s="120" t="s">
        <v>117</v>
      </c>
      <c r="J159" s="120" t="s">
        <v>16</v>
      </c>
      <c r="K159" s="120" t="s">
        <v>562</v>
      </c>
      <c r="L159" s="63"/>
    </row>
    <row r="160" spans="1:12" s="17" customFormat="1" ht="15.75" customHeight="1">
      <c r="A160" s="369"/>
      <c r="B160" s="369"/>
      <c r="C160" s="369"/>
      <c r="D160" s="369"/>
      <c r="E160" s="369"/>
      <c r="F160" s="369"/>
      <c r="G160" s="369"/>
      <c r="H160" s="120" t="s">
        <v>5</v>
      </c>
      <c r="I160" s="120">
        <v>7.8</v>
      </c>
      <c r="J160" s="120" t="s">
        <v>550</v>
      </c>
      <c r="K160" s="120" t="s">
        <v>562</v>
      </c>
      <c r="L160" s="63"/>
    </row>
    <row r="161" spans="1:12" s="17" customFormat="1" ht="15.75" customHeight="1">
      <c r="A161" s="369">
        <f>COUNTA($B$3:B162)</f>
        <v>74</v>
      </c>
      <c r="B161" s="369" t="s">
        <v>373</v>
      </c>
      <c r="C161" s="369" t="s">
        <v>1</v>
      </c>
      <c r="D161" s="369"/>
      <c r="E161" s="369" t="s">
        <v>16</v>
      </c>
      <c r="F161" s="369" t="s">
        <v>182</v>
      </c>
      <c r="G161" s="369"/>
      <c r="H161" s="120" t="s">
        <v>130</v>
      </c>
      <c r="I161" s="120" t="s">
        <v>117</v>
      </c>
      <c r="J161" s="120" t="s">
        <v>16</v>
      </c>
      <c r="K161" s="120" t="s">
        <v>562</v>
      </c>
      <c r="L161" s="63"/>
    </row>
    <row r="162" spans="1:12" s="17" customFormat="1" ht="15.75" customHeight="1">
      <c r="A162" s="369"/>
      <c r="B162" s="369"/>
      <c r="C162" s="369"/>
      <c r="D162" s="369"/>
      <c r="E162" s="369"/>
      <c r="F162" s="369"/>
      <c r="G162" s="369"/>
      <c r="H162" s="120" t="s">
        <v>5</v>
      </c>
      <c r="I162" s="120">
        <v>7.8</v>
      </c>
      <c r="J162" s="120" t="s">
        <v>550</v>
      </c>
      <c r="K162" s="120" t="s">
        <v>562</v>
      </c>
      <c r="L162" s="63"/>
    </row>
    <row r="163" spans="1:12" s="17" customFormat="1" ht="15.75" customHeight="1">
      <c r="A163" s="369">
        <f>COUNTA($B$3:B164)</f>
        <v>75</v>
      </c>
      <c r="B163" s="369" t="s">
        <v>373</v>
      </c>
      <c r="C163" s="369" t="s">
        <v>1</v>
      </c>
      <c r="D163" s="369"/>
      <c r="E163" s="369" t="s">
        <v>16</v>
      </c>
      <c r="F163" s="369" t="s">
        <v>183</v>
      </c>
      <c r="G163" s="369"/>
      <c r="H163" s="120" t="s">
        <v>130</v>
      </c>
      <c r="I163" s="120" t="s">
        <v>117</v>
      </c>
      <c r="J163" s="120" t="s">
        <v>16</v>
      </c>
      <c r="K163" s="120" t="s">
        <v>562</v>
      </c>
      <c r="L163" s="63"/>
    </row>
    <row r="164" spans="1:12" s="17" customFormat="1" ht="15.75" customHeight="1">
      <c r="A164" s="369"/>
      <c r="B164" s="369"/>
      <c r="C164" s="369"/>
      <c r="D164" s="369"/>
      <c r="E164" s="369"/>
      <c r="F164" s="369"/>
      <c r="G164" s="369"/>
      <c r="H164" s="120" t="s">
        <v>5</v>
      </c>
      <c r="I164" s="120">
        <v>7.8</v>
      </c>
      <c r="J164" s="120" t="s">
        <v>550</v>
      </c>
      <c r="K164" s="120" t="s">
        <v>562</v>
      </c>
      <c r="L164" s="63"/>
    </row>
    <row r="165" spans="1:12" s="17" customFormat="1" ht="15.75" customHeight="1">
      <c r="A165" s="369">
        <f>COUNTA($B$3:B166)</f>
        <v>76</v>
      </c>
      <c r="B165" s="369" t="s">
        <v>373</v>
      </c>
      <c r="C165" s="369" t="s">
        <v>1</v>
      </c>
      <c r="D165" s="369"/>
      <c r="E165" s="369" t="s">
        <v>16</v>
      </c>
      <c r="F165" s="369" t="s">
        <v>184</v>
      </c>
      <c r="G165" s="369"/>
      <c r="H165" s="120" t="s">
        <v>130</v>
      </c>
      <c r="I165" s="120" t="s">
        <v>117</v>
      </c>
      <c r="J165" s="120" t="s">
        <v>16</v>
      </c>
      <c r="K165" s="120" t="s">
        <v>562</v>
      </c>
      <c r="L165" s="63"/>
    </row>
    <row r="166" spans="1:12" s="17" customFormat="1" ht="15.75" customHeight="1">
      <c r="A166" s="369"/>
      <c r="B166" s="369"/>
      <c r="C166" s="369"/>
      <c r="D166" s="369"/>
      <c r="E166" s="369"/>
      <c r="F166" s="369"/>
      <c r="G166" s="369"/>
      <c r="H166" s="120" t="s">
        <v>5</v>
      </c>
      <c r="I166" s="120">
        <v>7.8</v>
      </c>
      <c r="J166" s="120" t="s">
        <v>550</v>
      </c>
      <c r="K166" s="120" t="s">
        <v>562</v>
      </c>
      <c r="L166" s="63"/>
    </row>
    <row r="167" spans="1:12" s="17" customFormat="1" ht="15.75" customHeight="1">
      <c r="A167" s="369">
        <f>COUNTA($B$3:B168)</f>
        <v>77</v>
      </c>
      <c r="B167" s="369" t="s">
        <v>373</v>
      </c>
      <c r="C167" s="369" t="s">
        <v>1</v>
      </c>
      <c r="D167" s="369"/>
      <c r="E167" s="369" t="s">
        <v>16</v>
      </c>
      <c r="F167" s="369" t="s">
        <v>185</v>
      </c>
      <c r="G167" s="369"/>
      <c r="H167" s="120" t="s">
        <v>130</v>
      </c>
      <c r="I167" s="120" t="s">
        <v>117</v>
      </c>
      <c r="J167" s="120" t="s">
        <v>16</v>
      </c>
      <c r="K167" s="120" t="s">
        <v>562</v>
      </c>
      <c r="L167" s="63"/>
    </row>
    <row r="168" spans="1:12" s="17" customFormat="1" ht="15.75" customHeight="1">
      <c r="A168" s="369"/>
      <c r="B168" s="369"/>
      <c r="C168" s="369"/>
      <c r="D168" s="369"/>
      <c r="E168" s="369"/>
      <c r="F168" s="369"/>
      <c r="G168" s="369"/>
      <c r="H168" s="120" t="s">
        <v>5</v>
      </c>
      <c r="I168" s="120">
        <v>7.8</v>
      </c>
      <c r="J168" s="120" t="s">
        <v>550</v>
      </c>
      <c r="K168" s="120" t="s">
        <v>562</v>
      </c>
      <c r="L168" s="63"/>
    </row>
    <row r="169" spans="1:12" s="17" customFormat="1" ht="15.75" customHeight="1">
      <c r="A169" s="369">
        <f>COUNTA($B$3:B170)</f>
        <v>78</v>
      </c>
      <c r="B169" s="369" t="s">
        <v>373</v>
      </c>
      <c r="C169" s="369" t="s">
        <v>1</v>
      </c>
      <c r="D169" s="369"/>
      <c r="E169" s="369" t="s">
        <v>16</v>
      </c>
      <c r="F169" s="369" t="s">
        <v>186</v>
      </c>
      <c r="G169" s="369"/>
      <c r="H169" s="120" t="s">
        <v>130</v>
      </c>
      <c r="I169" s="120" t="s">
        <v>117</v>
      </c>
      <c r="J169" s="120" t="s">
        <v>16</v>
      </c>
      <c r="K169" s="120" t="s">
        <v>562</v>
      </c>
      <c r="L169" s="63"/>
    </row>
    <row r="170" spans="1:12" s="17" customFormat="1" ht="15.75" customHeight="1">
      <c r="A170" s="369"/>
      <c r="B170" s="369"/>
      <c r="C170" s="369"/>
      <c r="D170" s="369"/>
      <c r="E170" s="369"/>
      <c r="F170" s="369"/>
      <c r="G170" s="369"/>
      <c r="H170" s="120" t="s">
        <v>5</v>
      </c>
      <c r="I170" s="120">
        <v>7.8</v>
      </c>
      <c r="J170" s="120" t="s">
        <v>550</v>
      </c>
      <c r="K170" s="120" t="s">
        <v>562</v>
      </c>
      <c r="L170" s="63"/>
    </row>
    <row r="171" spans="1:12" s="17" customFormat="1" ht="15.75" customHeight="1">
      <c r="A171" s="369">
        <f>COUNTA($B$3:B172)</f>
        <v>79</v>
      </c>
      <c r="B171" s="369" t="s">
        <v>373</v>
      </c>
      <c r="C171" s="369" t="s">
        <v>1</v>
      </c>
      <c r="D171" s="369"/>
      <c r="E171" s="369" t="s">
        <v>134</v>
      </c>
      <c r="F171" s="369" t="s">
        <v>187</v>
      </c>
      <c r="G171" s="369"/>
      <c r="H171" s="120" t="s">
        <v>130</v>
      </c>
      <c r="I171" s="120" t="s">
        <v>117</v>
      </c>
      <c r="J171" s="120" t="s">
        <v>16</v>
      </c>
      <c r="K171" s="120" t="s">
        <v>562</v>
      </c>
      <c r="L171" s="63"/>
    </row>
    <row r="172" spans="1:12" s="17" customFormat="1" ht="15.75" customHeight="1">
      <c r="A172" s="369"/>
      <c r="B172" s="369"/>
      <c r="C172" s="369"/>
      <c r="D172" s="369"/>
      <c r="E172" s="369"/>
      <c r="F172" s="369"/>
      <c r="G172" s="369"/>
      <c r="H172" s="120" t="s">
        <v>5</v>
      </c>
      <c r="I172" s="120">
        <v>7.8</v>
      </c>
      <c r="J172" s="120" t="s">
        <v>550</v>
      </c>
      <c r="K172" s="120" t="s">
        <v>562</v>
      </c>
      <c r="L172" s="63"/>
    </row>
    <row r="173" spans="1:12" s="17" customFormat="1" ht="15.75" customHeight="1">
      <c r="A173" s="369">
        <f>COUNTA($B$3:B174)</f>
        <v>80</v>
      </c>
      <c r="B173" s="369" t="s">
        <v>373</v>
      </c>
      <c r="C173" s="369" t="s">
        <v>1</v>
      </c>
      <c r="D173" s="369"/>
      <c r="E173" s="369" t="s">
        <v>134</v>
      </c>
      <c r="F173" s="369" t="s">
        <v>188</v>
      </c>
      <c r="G173" s="369"/>
      <c r="H173" s="120" t="s">
        <v>130</v>
      </c>
      <c r="I173" s="120" t="s">
        <v>117</v>
      </c>
      <c r="J173" s="120" t="s">
        <v>16</v>
      </c>
      <c r="K173" s="120" t="s">
        <v>562</v>
      </c>
      <c r="L173" s="63"/>
    </row>
    <row r="174" spans="1:12" s="18" customFormat="1" ht="15.75" customHeight="1">
      <c r="A174" s="369"/>
      <c r="B174" s="369"/>
      <c r="C174" s="369"/>
      <c r="D174" s="369"/>
      <c r="E174" s="369"/>
      <c r="F174" s="369"/>
      <c r="G174" s="369"/>
      <c r="H174" s="120" t="s">
        <v>5</v>
      </c>
      <c r="I174" s="120">
        <v>7.8</v>
      </c>
      <c r="J174" s="120" t="s">
        <v>550</v>
      </c>
      <c r="K174" s="120" t="s">
        <v>562</v>
      </c>
      <c r="L174" s="63"/>
    </row>
    <row r="175" spans="1:12" s="17" customFormat="1" ht="15.75" customHeight="1">
      <c r="A175" s="369">
        <f>COUNTA($B$3:B176)</f>
        <v>81</v>
      </c>
      <c r="B175" s="369" t="s">
        <v>373</v>
      </c>
      <c r="C175" s="369" t="s">
        <v>1</v>
      </c>
      <c r="D175" s="369"/>
      <c r="E175" s="369" t="s">
        <v>134</v>
      </c>
      <c r="F175" s="369" t="s">
        <v>189</v>
      </c>
      <c r="G175" s="369"/>
      <c r="H175" s="120" t="s">
        <v>130</v>
      </c>
      <c r="I175" s="120" t="s">
        <v>117</v>
      </c>
      <c r="J175" s="120" t="s">
        <v>16</v>
      </c>
      <c r="K175" s="120" t="s">
        <v>562</v>
      </c>
      <c r="L175" s="63"/>
    </row>
    <row r="176" spans="1:12" s="17" customFormat="1" ht="15.75" customHeight="1">
      <c r="A176" s="369"/>
      <c r="B176" s="369"/>
      <c r="C176" s="369"/>
      <c r="D176" s="369"/>
      <c r="E176" s="369"/>
      <c r="F176" s="369"/>
      <c r="G176" s="369"/>
      <c r="H176" s="120" t="s">
        <v>5</v>
      </c>
      <c r="I176" s="120">
        <v>7.8</v>
      </c>
      <c r="J176" s="120" t="s">
        <v>550</v>
      </c>
      <c r="K176" s="120" t="s">
        <v>562</v>
      </c>
      <c r="L176" s="63"/>
    </row>
    <row r="177" spans="1:12" s="17" customFormat="1" ht="15.75" customHeight="1">
      <c r="A177" s="369">
        <f>COUNTA($B$3:B178)</f>
        <v>82</v>
      </c>
      <c r="B177" s="369" t="s">
        <v>373</v>
      </c>
      <c r="C177" s="369" t="s">
        <v>1</v>
      </c>
      <c r="D177" s="369"/>
      <c r="E177" s="369" t="s">
        <v>134</v>
      </c>
      <c r="F177" s="369" t="s">
        <v>190</v>
      </c>
      <c r="G177" s="369"/>
      <c r="H177" s="120" t="s">
        <v>130</v>
      </c>
      <c r="I177" s="120" t="s">
        <v>117</v>
      </c>
      <c r="J177" s="120" t="s">
        <v>16</v>
      </c>
      <c r="K177" s="120" t="s">
        <v>562</v>
      </c>
      <c r="L177" s="63"/>
    </row>
    <row r="178" spans="1:12" s="17" customFormat="1" ht="15.75" customHeight="1">
      <c r="A178" s="369"/>
      <c r="B178" s="369"/>
      <c r="C178" s="369"/>
      <c r="D178" s="369"/>
      <c r="E178" s="369"/>
      <c r="F178" s="369"/>
      <c r="G178" s="369"/>
      <c r="H178" s="120" t="s">
        <v>5</v>
      </c>
      <c r="I178" s="120">
        <v>7.8</v>
      </c>
      <c r="J178" s="120" t="s">
        <v>550</v>
      </c>
      <c r="K178" s="120" t="s">
        <v>562</v>
      </c>
      <c r="L178" s="63"/>
    </row>
    <row r="179" spans="1:12" s="17" customFormat="1" ht="15.75" customHeight="1">
      <c r="A179" s="369">
        <f>COUNTA($B$3:B180)</f>
        <v>83</v>
      </c>
      <c r="B179" s="369" t="s">
        <v>373</v>
      </c>
      <c r="C179" s="369" t="s">
        <v>1</v>
      </c>
      <c r="D179" s="369"/>
      <c r="E179" s="369" t="s">
        <v>134</v>
      </c>
      <c r="F179" s="369" t="s">
        <v>191</v>
      </c>
      <c r="G179" s="369"/>
      <c r="H179" s="120" t="s">
        <v>130</v>
      </c>
      <c r="I179" s="120" t="s">
        <v>117</v>
      </c>
      <c r="J179" s="120" t="s">
        <v>16</v>
      </c>
      <c r="K179" s="120" t="s">
        <v>562</v>
      </c>
      <c r="L179" s="63"/>
    </row>
    <row r="180" spans="1:12" s="16" customFormat="1" ht="15.75" customHeight="1">
      <c r="A180" s="369"/>
      <c r="B180" s="369"/>
      <c r="C180" s="369"/>
      <c r="D180" s="369"/>
      <c r="E180" s="369"/>
      <c r="F180" s="369"/>
      <c r="G180" s="369"/>
      <c r="H180" s="120" t="s">
        <v>5</v>
      </c>
      <c r="I180" s="120">
        <v>7.8</v>
      </c>
      <c r="J180" s="120" t="s">
        <v>550</v>
      </c>
      <c r="K180" s="120" t="s">
        <v>562</v>
      </c>
      <c r="L180" s="64"/>
    </row>
    <row r="181" spans="1:12" s="17" customFormat="1" ht="15.75" customHeight="1">
      <c r="A181" s="369">
        <f>COUNTA($B$3:B182)</f>
        <v>84</v>
      </c>
      <c r="B181" s="369" t="s">
        <v>373</v>
      </c>
      <c r="C181" s="369" t="s">
        <v>1</v>
      </c>
      <c r="D181" s="369"/>
      <c r="E181" s="369" t="s">
        <v>134</v>
      </c>
      <c r="F181" s="369" t="s">
        <v>192</v>
      </c>
      <c r="G181" s="369"/>
      <c r="H181" s="120" t="s">
        <v>130</v>
      </c>
      <c r="I181" s="120" t="s">
        <v>117</v>
      </c>
      <c r="J181" s="120" t="s">
        <v>16</v>
      </c>
      <c r="K181" s="120" t="s">
        <v>562</v>
      </c>
      <c r="L181" s="63"/>
    </row>
    <row r="182" spans="1:12" s="16" customFormat="1" ht="15.75" customHeight="1">
      <c r="A182" s="369"/>
      <c r="B182" s="369"/>
      <c r="C182" s="369"/>
      <c r="D182" s="369"/>
      <c r="E182" s="369"/>
      <c r="F182" s="369"/>
      <c r="G182" s="369"/>
      <c r="H182" s="120" t="s">
        <v>5</v>
      </c>
      <c r="I182" s="120">
        <v>7.8</v>
      </c>
      <c r="J182" s="120" t="s">
        <v>550</v>
      </c>
      <c r="K182" s="120" t="s">
        <v>562</v>
      </c>
      <c r="L182" s="64"/>
    </row>
    <row r="183" spans="1:12" s="17" customFormat="1" ht="15.75" customHeight="1">
      <c r="A183" s="369">
        <f>COUNTA($B$3:B184)</f>
        <v>85</v>
      </c>
      <c r="B183" s="369" t="s">
        <v>373</v>
      </c>
      <c r="C183" s="369" t="s">
        <v>1</v>
      </c>
      <c r="D183" s="369"/>
      <c r="E183" s="369" t="s">
        <v>134</v>
      </c>
      <c r="F183" s="369" t="s">
        <v>193</v>
      </c>
      <c r="G183" s="369"/>
      <c r="H183" s="120" t="s">
        <v>130</v>
      </c>
      <c r="I183" s="120" t="s">
        <v>117</v>
      </c>
      <c r="J183" s="120" t="s">
        <v>16</v>
      </c>
      <c r="K183" s="120" t="s">
        <v>562</v>
      </c>
      <c r="L183" s="63"/>
    </row>
    <row r="184" spans="1:12" s="16" customFormat="1" ht="15.75" customHeight="1">
      <c r="A184" s="369"/>
      <c r="B184" s="369"/>
      <c r="C184" s="369"/>
      <c r="D184" s="369"/>
      <c r="E184" s="369"/>
      <c r="F184" s="369"/>
      <c r="G184" s="369"/>
      <c r="H184" s="120" t="s">
        <v>5</v>
      </c>
      <c r="I184" s="120">
        <v>7.8</v>
      </c>
      <c r="J184" s="120" t="s">
        <v>550</v>
      </c>
      <c r="K184" s="120" t="s">
        <v>562</v>
      </c>
      <c r="L184" s="64"/>
    </row>
    <row r="185" spans="1:12" s="17" customFormat="1" ht="15.75" customHeight="1">
      <c r="A185" s="369">
        <f>COUNTA($B$3:B185)</f>
        <v>86</v>
      </c>
      <c r="B185" s="369" t="s">
        <v>373</v>
      </c>
      <c r="C185" s="369" t="s">
        <v>1</v>
      </c>
      <c r="D185" s="369"/>
      <c r="E185" s="369" t="s">
        <v>121</v>
      </c>
      <c r="F185" s="369" t="s">
        <v>122</v>
      </c>
      <c r="G185" s="369"/>
      <c r="H185" s="120" t="s">
        <v>247</v>
      </c>
      <c r="I185" s="120">
        <v>3.5</v>
      </c>
      <c r="J185" s="120" t="s">
        <v>266</v>
      </c>
      <c r="K185" s="120"/>
      <c r="L185" s="63"/>
    </row>
    <row r="186" spans="1:12" s="17" customFormat="1" ht="15.75" customHeight="1">
      <c r="A186" s="369"/>
      <c r="B186" s="369"/>
      <c r="C186" s="369"/>
      <c r="D186" s="369"/>
      <c r="E186" s="369"/>
      <c r="F186" s="369"/>
      <c r="G186" s="369"/>
      <c r="H186" s="120" t="s">
        <v>5</v>
      </c>
      <c r="I186" s="120">
        <v>7.8</v>
      </c>
      <c r="J186" s="120" t="s">
        <v>550</v>
      </c>
      <c r="K186" s="120" t="s">
        <v>562</v>
      </c>
      <c r="L186" s="63"/>
    </row>
    <row r="187" spans="1:12" s="17" customFormat="1" ht="15.75" customHeight="1">
      <c r="A187" s="369">
        <f>COUNTA($B$3:B187)</f>
        <v>87</v>
      </c>
      <c r="B187" s="369" t="s">
        <v>373</v>
      </c>
      <c r="C187" s="369" t="s">
        <v>1</v>
      </c>
      <c r="D187" s="369"/>
      <c r="E187" s="369" t="s">
        <v>131</v>
      </c>
      <c r="F187" s="369" t="s">
        <v>194</v>
      </c>
      <c r="G187" s="369"/>
      <c r="H187" s="120" t="s">
        <v>248</v>
      </c>
      <c r="I187" s="120" t="s">
        <v>0</v>
      </c>
      <c r="J187" s="120"/>
      <c r="K187" s="120"/>
      <c r="L187" s="63"/>
    </row>
    <row r="188" spans="1:12" s="17" customFormat="1" ht="15.75" customHeight="1">
      <c r="A188" s="369"/>
      <c r="B188" s="369"/>
      <c r="C188" s="369"/>
      <c r="D188" s="369"/>
      <c r="E188" s="369"/>
      <c r="F188" s="369"/>
      <c r="G188" s="369"/>
      <c r="H188" s="120" t="s">
        <v>5</v>
      </c>
      <c r="I188" s="120">
        <v>7.8</v>
      </c>
      <c r="J188" s="120" t="s">
        <v>550</v>
      </c>
      <c r="K188" s="120" t="s">
        <v>562</v>
      </c>
      <c r="L188" s="63"/>
    </row>
    <row r="189" spans="1:12" s="17" customFormat="1" ht="15.75" customHeight="1">
      <c r="A189" s="369">
        <f>COUNTA($B$3:B189)</f>
        <v>88</v>
      </c>
      <c r="B189" s="369" t="s">
        <v>373</v>
      </c>
      <c r="C189" s="369" t="s">
        <v>1</v>
      </c>
      <c r="D189" s="369"/>
      <c r="E189" s="369" t="s">
        <v>131</v>
      </c>
      <c r="F189" s="369" t="s">
        <v>195</v>
      </c>
      <c r="G189" s="369"/>
      <c r="H189" s="120" t="s">
        <v>248</v>
      </c>
      <c r="I189" s="120" t="s">
        <v>0</v>
      </c>
      <c r="J189" s="120"/>
      <c r="K189" s="120"/>
      <c r="L189" s="63"/>
    </row>
    <row r="190" spans="1:12" s="17" customFormat="1" ht="15.75" customHeight="1">
      <c r="A190" s="369"/>
      <c r="B190" s="369"/>
      <c r="C190" s="369"/>
      <c r="D190" s="369"/>
      <c r="E190" s="369"/>
      <c r="F190" s="369"/>
      <c r="G190" s="369"/>
      <c r="H190" s="120" t="s">
        <v>5</v>
      </c>
      <c r="I190" s="120">
        <v>7.8</v>
      </c>
      <c r="J190" s="120" t="s">
        <v>550</v>
      </c>
      <c r="K190" s="120" t="s">
        <v>562</v>
      </c>
      <c r="L190" s="63"/>
    </row>
    <row r="191" spans="1:12" s="17" customFormat="1" ht="15.75" customHeight="1">
      <c r="A191" s="369">
        <f>COUNTA($B$3:B192)</f>
        <v>89</v>
      </c>
      <c r="B191" s="369" t="s">
        <v>373</v>
      </c>
      <c r="C191" s="369" t="s">
        <v>1</v>
      </c>
      <c r="D191" s="369"/>
      <c r="E191" s="369" t="s">
        <v>132</v>
      </c>
      <c r="F191" s="369" t="s">
        <v>135</v>
      </c>
      <c r="G191" s="369"/>
      <c r="H191" s="120" t="s">
        <v>249</v>
      </c>
      <c r="I191" s="120" t="s">
        <v>0</v>
      </c>
      <c r="J191" s="120" t="s">
        <v>593</v>
      </c>
      <c r="K191" s="120" t="s">
        <v>594</v>
      </c>
      <c r="L191" s="63"/>
    </row>
    <row r="192" spans="1:12" s="17" customFormat="1" ht="15.75" customHeight="1">
      <c r="A192" s="369"/>
      <c r="B192" s="369"/>
      <c r="C192" s="369"/>
      <c r="D192" s="369"/>
      <c r="E192" s="369"/>
      <c r="F192" s="369"/>
      <c r="G192" s="369"/>
      <c r="H192" s="120" t="s">
        <v>595</v>
      </c>
      <c r="I192" s="120"/>
      <c r="J192" s="120" t="s">
        <v>16</v>
      </c>
      <c r="K192" s="120" t="s">
        <v>562</v>
      </c>
      <c r="L192" s="63"/>
    </row>
    <row r="193" spans="1:12" s="17" customFormat="1" ht="15.75" customHeight="1">
      <c r="A193" s="369"/>
      <c r="B193" s="369"/>
      <c r="C193" s="369"/>
      <c r="D193" s="369"/>
      <c r="E193" s="369"/>
      <c r="F193" s="369"/>
      <c r="G193" s="369"/>
      <c r="H193" s="120" t="s">
        <v>5</v>
      </c>
      <c r="I193" s="120">
        <v>7.8</v>
      </c>
      <c r="J193" s="120" t="s">
        <v>550</v>
      </c>
      <c r="K193" s="120" t="s">
        <v>562</v>
      </c>
      <c r="L193" s="63"/>
    </row>
    <row r="194" spans="1:12" s="17" customFormat="1" ht="15.75" customHeight="1">
      <c r="A194" s="369">
        <f>COUNTA($B$3:B198)</f>
        <v>90</v>
      </c>
      <c r="B194" s="369" t="s">
        <v>373</v>
      </c>
      <c r="C194" s="369" t="s">
        <v>1</v>
      </c>
      <c r="D194" s="369"/>
      <c r="E194" s="369" t="s">
        <v>19</v>
      </c>
      <c r="F194" s="369" t="s">
        <v>146</v>
      </c>
      <c r="G194" s="369"/>
      <c r="H194" s="57" t="s">
        <v>574</v>
      </c>
      <c r="I194" s="120"/>
      <c r="J194" s="120" t="s">
        <v>575</v>
      </c>
      <c r="K194" s="120"/>
      <c r="L194" s="63"/>
    </row>
    <row r="195" spans="1:12" s="17" customFormat="1" ht="15.75" customHeight="1">
      <c r="A195" s="369"/>
      <c r="B195" s="369"/>
      <c r="C195" s="369"/>
      <c r="D195" s="369"/>
      <c r="E195" s="369"/>
      <c r="F195" s="369"/>
      <c r="G195" s="369"/>
      <c r="H195" s="120" t="s">
        <v>597</v>
      </c>
      <c r="I195" s="120">
        <v>3.5</v>
      </c>
      <c r="J195" s="120" t="s">
        <v>598</v>
      </c>
      <c r="K195" s="120" t="s">
        <v>599</v>
      </c>
      <c r="L195" s="63"/>
    </row>
    <row r="196" spans="1:12" s="17" customFormat="1" ht="15.75" customHeight="1">
      <c r="A196" s="369"/>
      <c r="B196" s="369"/>
      <c r="C196" s="369"/>
      <c r="D196" s="369"/>
      <c r="E196" s="369"/>
      <c r="F196" s="369"/>
      <c r="G196" s="369"/>
      <c r="H196" s="120" t="s">
        <v>565</v>
      </c>
      <c r="I196" s="120"/>
      <c r="J196" s="68"/>
      <c r="K196" s="120" t="s">
        <v>596</v>
      </c>
      <c r="L196" s="63"/>
    </row>
    <row r="197" spans="1:12" s="17" customFormat="1" ht="15.75" customHeight="1">
      <c r="A197" s="369"/>
      <c r="B197" s="369"/>
      <c r="C197" s="369"/>
      <c r="D197" s="369"/>
      <c r="E197" s="369"/>
      <c r="F197" s="369"/>
      <c r="G197" s="369"/>
      <c r="H197" s="120" t="s">
        <v>560</v>
      </c>
      <c r="I197" s="120"/>
      <c r="J197" s="120" t="s">
        <v>561</v>
      </c>
      <c r="K197" s="120" t="s">
        <v>563</v>
      </c>
      <c r="L197" s="63"/>
    </row>
    <row r="198" spans="1:12" s="17" customFormat="1" ht="15.75" customHeight="1">
      <c r="A198" s="369"/>
      <c r="B198" s="369"/>
      <c r="C198" s="369"/>
      <c r="D198" s="369"/>
      <c r="E198" s="369"/>
      <c r="F198" s="369"/>
      <c r="G198" s="369"/>
      <c r="H198" s="120" t="s">
        <v>137</v>
      </c>
      <c r="I198" s="120" t="s">
        <v>116</v>
      </c>
      <c r="J198" s="120" t="s">
        <v>554</v>
      </c>
      <c r="K198" s="120" t="s">
        <v>562</v>
      </c>
      <c r="L198" s="63"/>
    </row>
    <row r="199" spans="1:12" s="17" customFormat="1" ht="15.75" customHeight="1">
      <c r="A199" s="369"/>
      <c r="B199" s="369"/>
      <c r="C199" s="369"/>
      <c r="D199" s="369"/>
      <c r="E199" s="369"/>
      <c r="F199" s="369"/>
      <c r="G199" s="369"/>
      <c r="H199" s="120" t="s">
        <v>5</v>
      </c>
      <c r="I199" s="120">
        <v>7.8</v>
      </c>
      <c r="J199" s="120" t="s">
        <v>550</v>
      </c>
      <c r="K199" s="120" t="s">
        <v>562</v>
      </c>
      <c r="L199" s="63"/>
    </row>
    <row r="200" spans="1:12" s="17" customFormat="1" ht="15.75" customHeight="1">
      <c r="A200" s="369">
        <f>COUNTA($B$3:B204)</f>
        <v>91</v>
      </c>
      <c r="B200" s="369" t="s">
        <v>373</v>
      </c>
      <c r="C200" s="369" t="s">
        <v>1</v>
      </c>
      <c r="D200" s="369"/>
      <c r="E200" s="369" t="s">
        <v>19</v>
      </c>
      <c r="F200" s="369" t="s">
        <v>147</v>
      </c>
      <c r="G200" s="369"/>
      <c r="H200" s="57" t="s">
        <v>574</v>
      </c>
      <c r="I200" s="120"/>
      <c r="J200" s="120" t="s">
        <v>575</v>
      </c>
      <c r="K200" s="120"/>
      <c r="L200" s="63"/>
    </row>
    <row r="201" spans="1:12" s="17" customFormat="1" ht="15.75" customHeight="1">
      <c r="A201" s="369"/>
      <c r="B201" s="369"/>
      <c r="C201" s="369"/>
      <c r="D201" s="369"/>
      <c r="E201" s="369"/>
      <c r="F201" s="369"/>
      <c r="G201" s="369"/>
      <c r="H201" s="120" t="s">
        <v>597</v>
      </c>
      <c r="I201" s="120">
        <v>3.5</v>
      </c>
      <c r="J201" s="120" t="s">
        <v>598</v>
      </c>
      <c r="K201" s="120" t="s">
        <v>599</v>
      </c>
      <c r="L201" s="63"/>
    </row>
    <row r="202" spans="1:12" s="17" customFormat="1" ht="15.75" customHeight="1">
      <c r="A202" s="369"/>
      <c r="B202" s="369"/>
      <c r="C202" s="369"/>
      <c r="D202" s="369"/>
      <c r="E202" s="369"/>
      <c r="F202" s="369"/>
      <c r="G202" s="369"/>
      <c r="H202" s="120" t="s">
        <v>565</v>
      </c>
      <c r="I202" s="120"/>
      <c r="J202" s="68"/>
      <c r="K202" s="120" t="s">
        <v>596</v>
      </c>
      <c r="L202" s="63"/>
    </row>
    <row r="203" spans="1:12" s="17" customFormat="1" ht="15.75" customHeight="1">
      <c r="A203" s="369"/>
      <c r="B203" s="369"/>
      <c r="C203" s="369"/>
      <c r="D203" s="369"/>
      <c r="E203" s="369"/>
      <c r="F203" s="369"/>
      <c r="G203" s="369"/>
      <c r="H203" s="120" t="s">
        <v>560</v>
      </c>
      <c r="I203" s="120"/>
      <c r="J203" s="120" t="s">
        <v>561</v>
      </c>
      <c r="K203" s="120" t="s">
        <v>563</v>
      </c>
      <c r="L203" s="63"/>
    </row>
    <row r="204" spans="1:12" s="17" customFormat="1" ht="15.75" customHeight="1">
      <c r="A204" s="369"/>
      <c r="B204" s="369"/>
      <c r="C204" s="369"/>
      <c r="D204" s="369"/>
      <c r="E204" s="369"/>
      <c r="F204" s="369"/>
      <c r="G204" s="369"/>
      <c r="H204" s="120" t="s">
        <v>137</v>
      </c>
      <c r="I204" s="120" t="s">
        <v>116</v>
      </c>
      <c r="J204" s="120" t="s">
        <v>554</v>
      </c>
      <c r="K204" s="120" t="s">
        <v>562</v>
      </c>
      <c r="L204" s="63"/>
    </row>
    <row r="205" spans="1:12" s="17" customFormat="1" ht="15.75" customHeight="1">
      <c r="A205" s="369"/>
      <c r="B205" s="369"/>
      <c r="C205" s="369"/>
      <c r="D205" s="369"/>
      <c r="E205" s="369"/>
      <c r="F205" s="369"/>
      <c r="G205" s="369"/>
      <c r="H205" s="120" t="s">
        <v>5</v>
      </c>
      <c r="I205" s="120">
        <v>7.8</v>
      </c>
      <c r="J205" s="120" t="s">
        <v>550</v>
      </c>
      <c r="K205" s="120" t="s">
        <v>562</v>
      </c>
      <c r="L205" s="63"/>
    </row>
    <row r="206" spans="1:12" s="17" customFormat="1" ht="15.75" customHeight="1">
      <c r="A206" s="369">
        <f>COUNTA($B$3:B206)</f>
        <v>92</v>
      </c>
      <c r="B206" s="369" t="s">
        <v>373</v>
      </c>
      <c r="C206" s="369" t="s">
        <v>1</v>
      </c>
      <c r="D206" s="369"/>
      <c r="E206" s="369" t="s">
        <v>19</v>
      </c>
      <c r="F206" s="369" t="s">
        <v>148</v>
      </c>
      <c r="G206" s="369"/>
      <c r="H206" s="120" t="s">
        <v>137</v>
      </c>
      <c r="I206" s="120" t="s">
        <v>116</v>
      </c>
      <c r="J206" s="120" t="s">
        <v>554</v>
      </c>
      <c r="K206" s="120" t="s">
        <v>562</v>
      </c>
      <c r="L206" s="63"/>
    </row>
    <row r="207" spans="1:12" s="17" customFormat="1" ht="15.75" customHeight="1">
      <c r="A207" s="369"/>
      <c r="B207" s="369"/>
      <c r="C207" s="369"/>
      <c r="D207" s="369"/>
      <c r="E207" s="369"/>
      <c r="F207" s="369"/>
      <c r="G207" s="369"/>
      <c r="H207" s="120" t="s">
        <v>5</v>
      </c>
      <c r="I207" s="120">
        <v>7.8</v>
      </c>
      <c r="J207" s="120" t="s">
        <v>550</v>
      </c>
      <c r="K207" s="120" t="s">
        <v>562</v>
      </c>
      <c r="L207" s="63"/>
    </row>
    <row r="208" spans="1:12" s="17" customFormat="1" ht="15.75" customHeight="1">
      <c r="A208" s="369">
        <f>COUNTA($B$3:B209)</f>
        <v>93</v>
      </c>
      <c r="B208" s="369" t="s">
        <v>373</v>
      </c>
      <c r="C208" s="369" t="s">
        <v>1</v>
      </c>
      <c r="D208" s="369"/>
      <c r="E208" s="369" t="s">
        <v>19</v>
      </c>
      <c r="F208" s="369" t="s">
        <v>149</v>
      </c>
      <c r="G208" s="369"/>
      <c r="H208" s="120" t="s">
        <v>137</v>
      </c>
      <c r="I208" s="120" t="s">
        <v>116</v>
      </c>
      <c r="J208" s="120" t="s">
        <v>554</v>
      </c>
      <c r="K208" s="120" t="s">
        <v>562</v>
      </c>
      <c r="L208" s="63"/>
    </row>
    <row r="209" spans="1:12" s="17" customFormat="1" ht="15.75" customHeight="1">
      <c r="A209" s="369"/>
      <c r="B209" s="369"/>
      <c r="C209" s="369"/>
      <c r="D209" s="369"/>
      <c r="E209" s="369"/>
      <c r="F209" s="369"/>
      <c r="G209" s="369"/>
      <c r="H209" s="120" t="s">
        <v>5</v>
      </c>
      <c r="I209" s="120">
        <v>7.8</v>
      </c>
      <c r="J209" s="120" t="s">
        <v>550</v>
      </c>
      <c r="K209" s="120" t="s">
        <v>562</v>
      </c>
      <c r="L209" s="63"/>
    </row>
    <row r="210" spans="1:12" s="17" customFormat="1" ht="15.75" customHeight="1">
      <c r="A210" s="369">
        <f>COUNTA($B$3:B211)</f>
        <v>94</v>
      </c>
      <c r="B210" s="369" t="s">
        <v>373</v>
      </c>
      <c r="C210" s="369" t="s">
        <v>1</v>
      </c>
      <c r="D210" s="369"/>
      <c r="E210" s="369" t="s">
        <v>19</v>
      </c>
      <c r="F210" s="369" t="s">
        <v>150</v>
      </c>
      <c r="G210" s="369"/>
      <c r="H210" s="120" t="s">
        <v>137</v>
      </c>
      <c r="I210" s="120" t="s">
        <v>116</v>
      </c>
      <c r="J210" s="120" t="s">
        <v>554</v>
      </c>
      <c r="K210" s="120" t="s">
        <v>562</v>
      </c>
      <c r="L210" s="63"/>
    </row>
    <row r="211" spans="1:12" s="17" customFormat="1" ht="15.75" customHeight="1">
      <c r="A211" s="369"/>
      <c r="B211" s="369"/>
      <c r="C211" s="369"/>
      <c r="D211" s="369"/>
      <c r="E211" s="369"/>
      <c r="F211" s="369"/>
      <c r="G211" s="369"/>
      <c r="H211" s="120" t="s">
        <v>5</v>
      </c>
      <c r="I211" s="120">
        <v>7.8</v>
      </c>
      <c r="J211" s="120" t="s">
        <v>550</v>
      </c>
      <c r="K211" s="120" t="s">
        <v>562</v>
      </c>
      <c r="L211" s="63"/>
    </row>
    <row r="212" spans="1:12" s="17" customFormat="1" ht="15.75" customHeight="1">
      <c r="A212" s="369">
        <f>COUNTA($B$3:B213)</f>
        <v>95</v>
      </c>
      <c r="B212" s="369" t="s">
        <v>373</v>
      </c>
      <c r="C212" s="369" t="s">
        <v>1</v>
      </c>
      <c r="D212" s="369"/>
      <c r="E212" s="369" t="s">
        <v>19</v>
      </c>
      <c r="F212" s="369" t="s">
        <v>151</v>
      </c>
      <c r="G212" s="369"/>
      <c r="H212" s="120" t="s">
        <v>137</v>
      </c>
      <c r="I212" s="120" t="s">
        <v>116</v>
      </c>
      <c r="J212" s="120" t="s">
        <v>554</v>
      </c>
      <c r="K212" s="120" t="s">
        <v>562</v>
      </c>
      <c r="L212" s="63"/>
    </row>
    <row r="213" spans="1:12" s="17" customFormat="1" ht="15.75" customHeight="1">
      <c r="A213" s="369"/>
      <c r="B213" s="369"/>
      <c r="C213" s="369"/>
      <c r="D213" s="369"/>
      <c r="E213" s="369"/>
      <c r="F213" s="369"/>
      <c r="G213" s="369"/>
      <c r="H213" s="120" t="s">
        <v>5</v>
      </c>
      <c r="I213" s="120">
        <v>7.8</v>
      </c>
      <c r="J213" s="120" t="s">
        <v>550</v>
      </c>
      <c r="K213" s="120" t="s">
        <v>562</v>
      </c>
      <c r="L213" s="63"/>
    </row>
    <row r="214" spans="1:12" s="17" customFormat="1" ht="15.75" customHeight="1">
      <c r="A214" s="369">
        <f>COUNTA($B$3:B215)</f>
        <v>96</v>
      </c>
      <c r="B214" s="369" t="s">
        <v>373</v>
      </c>
      <c r="C214" s="369" t="s">
        <v>1</v>
      </c>
      <c r="D214" s="369"/>
      <c r="E214" s="369" t="s">
        <v>19</v>
      </c>
      <c r="F214" s="369" t="s">
        <v>152</v>
      </c>
      <c r="G214" s="369"/>
      <c r="H214" s="120" t="s">
        <v>137</v>
      </c>
      <c r="I214" s="120" t="s">
        <v>116</v>
      </c>
      <c r="J214" s="120" t="s">
        <v>554</v>
      </c>
      <c r="K214" s="120" t="s">
        <v>562</v>
      </c>
      <c r="L214" s="63"/>
    </row>
    <row r="215" spans="1:12" s="17" customFormat="1" ht="15.75" customHeight="1">
      <c r="A215" s="369"/>
      <c r="B215" s="369"/>
      <c r="C215" s="369"/>
      <c r="D215" s="369"/>
      <c r="E215" s="369"/>
      <c r="F215" s="369"/>
      <c r="G215" s="369"/>
      <c r="H215" s="120" t="s">
        <v>5</v>
      </c>
      <c r="I215" s="120">
        <v>7.8</v>
      </c>
      <c r="J215" s="120" t="s">
        <v>550</v>
      </c>
      <c r="K215" s="120" t="s">
        <v>562</v>
      </c>
      <c r="L215" s="63"/>
    </row>
    <row r="216" spans="1:12" s="17" customFormat="1" ht="15.75" customHeight="1">
      <c r="A216" s="369">
        <f>COUNTA($B$3:B217)</f>
        <v>97</v>
      </c>
      <c r="B216" s="369" t="s">
        <v>373</v>
      </c>
      <c r="C216" s="369" t="s">
        <v>1</v>
      </c>
      <c r="D216" s="369"/>
      <c r="E216" s="369" t="s">
        <v>19</v>
      </c>
      <c r="F216" s="369" t="s">
        <v>153</v>
      </c>
      <c r="G216" s="369"/>
      <c r="H216" s="120" t="s">
        <v>137</v>
      </c>
      <c r="I216" s="120" t="s">
        <v>116</v>
      </c>
      <c r="J216" s="120" t="s">
        <v>554</v>
      </c>
      <c r="K216" s="120" t="s">
        <v>562</v>
      </c>
      <c r="L216" s="63"/>
    </row>
    <row r="217" spans="1:12" s="17" customFormat="1" ht="15.75" customHeight="1">
      <c r="A217" s="369"/>
      <c r="B217" s="369"/>
      <c r="C217" s="369"/>
      <c r="D217" s="369"/>
      <c r="E217" s="369"/>
      <c r="F217" s="369"/>
      <c r="G217" s="369"/>
      <c r="H217" s="120" t="s">
        <v>5</v>
      </c>
      <c r="I217" s="120">
        <v>7.8</v>
      </c>
      <c r="J217" s="120" t="s">
        <v>550</v>
      </c>
      <c r="K217" s="120" t="s">
        <v>562</v>
      </c>
      <c r="L217" s="63"/>
    </row>
    <row r="218" spans="1:12" s="17" customFormat="1" ht="15.75" customHeight="1">
      <c r="A218" s="369">
        <f>COUNTA($B$3:B219)</f>
        <v>98</v>
      </c>
      <c r="B218" s="369" t="s">
        <v>373</v>
      </c>
      <c r="C218" s="369" t="s">
        <v>1</v>
      </c>
      <c r="D218" s="369"/>
      <c r="E218" s="369" t="s">
        <v>19</v>
      </c>
      <c r="F218" s="369" t="s">
        <v>154</v>
      </c>
      <c r="G218" s="369"/>
      <c r="H218" s="120" t="s">
        <v>137</v>
      </c>
      <c r="I218" s="120" t="s">
        <v>116</v>
      </c>
      <c r="J218" s="120" t="s">
        <v>554</v>
      </c>
      <c r="K218" s="120" t="s">
        <v>562</v>
      </c>
      <c r="L218" s="63"/>
    </row>
    <row r="219" spans="1:12" s="17" customFormat="1" ht="15.75" customHeight="1">
      <c r="A219" s="369"/>
      <c r="B219" s="369"/>
      <c r="C219" s="369"/>
      <c r="D219" s="369"/>
      <c r="E219" s="369"/>
      <c r="F219" s="369"/>
      <c r="G219" s="369"/>
      <c r="H219" s="120" t="s">
        <v>5</v>
      </c>
      <c r="I219" s="120">
        <v>7.8</v>
      </c>
      <c r="J219" s="120" t="s">
        <v>550</v>
      </c>
      <c r="K219" s="120" t="s">
        <v>562</v>
      </c>
      <c r="L219" s="63"/>
    </row>
    <row r="220" spans="1:12" s="17" customFormat="1" ht="15.75" customHeight="1">
      <c r="A220" s="369">
        <f>COUNTA($B$3:B221)</f>
        <v>99</v>
      </c>
      <c r="B220" s="369" t="s">
        <v>373</v>
      </c>
      <c r="C220" s="369" t="s">
        <v>1</v>
      </c>
      <c r="D220" s="369"/>
      <c r="E220" s="369" t="s">
        <v>19</v>
      </c>
      <c r="F220" s="369" t="s">
        <v>155</v>
      </c>
      <c r="G220" s="369"/>
      <c r="H220" s="120" t="s">
        <v>137</v>
      </c>
      <c r="I220" s="120" t="s">
        <v>116</v>
      </c>
      <c r="J220" s="120" t="s">
        <v>554</v>
      </c>
      <c r="K220" s="120" t="s">
        <v>562</v>
      </c>
      <c r="L220" s="63"/>
    </row>
    <row r="221" spans="1:12" s="17" customFormat="1" ht="15.75" customHeight="1">
      <c r="A221" s="369"/>
      <c r="B221" s="369"/>
      <c r="C221" s="369"/>
      <c r="D221" s="369"/>
      <c r="E221" s="369"/>
      <c r="F221" s="369"/>
      <c r="G221" s="369"/>
      <c r="H221" s="120" t="s">
        <v>5</v>
      </c>
      <c r="I221" s="120">
        <v>7.8</v>
      </c>
      <c r="J221" s="120" t="s">
        <v>550</v>
      </c>
      <c r="K221" s="120" t="s">
        <v>562</v>
      </c>
      <c r="L221" s="63"/>
    </row>
    <row r="222" spans="1:12" s="17" customFormat="1" ht="15.75" customHeight="1">
      <c r="A222" s="369">
        <f>COUNTA($B$3:B223)</f>
        <v>100</v>
      </c>
      <c r="B222" s="369" t="s">
        <v>373</v>
      </c>
      <c r="C222" s="369" t="s">
        <v>1</v>
      </c>
      <c r="D222" s="369"/>
      <c r="E222" s="369" t="s">
        <v>19</v>
      </c>
      <c r="F222" s="369" t="s">
        <v>156</v>
      </c>
      <c r="G222" s="369"/>
      <c r="H222" s="120" t="s">
        <v>137</v>
      </c>
      <c r="I222" s="120" t="s">
        <v>116</v>
      </c>
      <c r="J222" s="120" t="s">
        <v>554</v>
      </c>
      <c r="K222" s="120" t="s">
        <v>562</v>
      </c>
      <c r="L222" s="63"/>
    </row>
    <row r="223" spans="1:12" s="17" customFormat="1" ht="15.75" customHeight="1">
      <c r="A223" s="369"/>
      <c r="B223" s="369"/>
      <c r="C223" s="369"/>
      <c r="D223" s="369"/>
      <c r="E223" s="369"/>
      <c r="F223" s="369"/>
      <c r="G223" s="369"/>
      <c r="H223" s="120" t="s">
        <v>5</v>
      </c>
      <c r="I223" s="120">
        <v>7.8</v>
      </c>
      <c r="J223" s="120" t="s">
        <v>550</v>
      </c>
      <c r="K223" s="120" t="s">
        <v>562</v>
      </c>
      <c r="L223" s="63"/>
    </row>
    <row r="224" spans="1:12" s="17" customFormat="1" ht="15.75" customHeight="1">
      <c r="A224" s="369">
        <f>COUNTA($B$3:B225)</f>
        <v>101</v>
      </c>
      <c r="B224" s="369" t="s">
        <v>373</v>
      </c>
      <c r="C224" s="369" t="s">
        <v>1</v>
      </c>
      <c r="D224" s="369"/>
      <c r="E224" s="369" t="s">
        <v>19</v>
      </c>
      <c r="F224" s="369" t="s">
        <v>157</v>
      </c>
      <c r="G224" s="369"/>
      <c r="H224" s="120" t="s">
        <v>137</v>
      </c>
      <c r="I224" s="120" t="s">
        <v>116</v>
      </c>
      <c r="J224" s="120" t="s">
        <v>554</v>
      </c>
      <c r="K224" s="120" t="s">
        <v>562</v>
      </c>
      <c r="L224" s="63"/>
    </row>
    <row r="225" spans="1:12" s="17" customFormat="1" ht="15.75" customHeight="1">
      <c r="A225" s="369"/>
      <c r="B225" s="369"/>
      <c r="C225" s="369"/>
      <c r="D225" s="369"/>
      <c r="E225" s="369"/>
      <c r="F225" s="369"/>
      <c r="G225" s="369"/>
      <c r="H225" s="120" t="s">
        <v>5</v>
      </c>
      <c r="I225" s="120">
        <v>7.8</v>
      </c>
      <c r="J225" s="120" t="s">
        <v>550</v>
      </c>
      <c r="K225" s="120" t="s">
        <v>562</v>
      </c>
      <c r="L225" s="63"/>
    </row>
    <row r="226" spans="1:12" s="17" customFormat="1" ht="15.75" customHeight="1">
      <c r="A226" s="369">
        <f>COUNTA($B$3:B227)</f>
        <v>102</v>
      </c>
      <c r="B226" s="369" t="s">
        <v>373</v>
      </c>
      <c r="C226" s="369" t="s">
        <v>1</v>
      </c>
      <c r="D226" s="369"/>
      <c r="E226" s="369" t="s">
        <v>19</v>
      </c>
      <c r="F226" s="369" t="s">
        <v>158</v>
      </c>
      <c r="G226" s="369"/>
      <c r="H226" s="120" t="s">
        <v>137</v>
      </c>
      <c r="I226" s="120" t="s">
        <v>116</v>
      </c>
      <c r="J226" s="120" t="s">
        <v>554</v>
      </c>
      <c r="K226" s="120" t="s">
        <v>562</v>
      </c>
      <c r="L226" s="63"/>
    </row>
    <row r="227" spans="1:12" s="17" customFormat="1" ht="15.75" customHeight="1">
      <c r="A227" s="369"/>
      <c r="B227" s="369"/>
      <c r="C227" s="369"/>
      <c r="D227" s="369"/>
      <c r="E227" s="369"/>
      <c r="F227" s="369"/>
      <c r="G227" s="369"/>
      <c r="H227" s="120" t="s">
        <v>5</v>
      </c>
      <c r="I227" s="120">
        <v>7.8</v>
      </c>
      <c r="J227" s="120" t="s">
        <v>550</v>
      </c>
      <c r="K227" s="120" t="s">
        <v>562</v>
      </c>
      <c r="L227" s="63"/>
    </row>
    <row r="228" spans="1:12" s="17" customFormat="1" ht="15.75" customHeight="1">
      <c r="A228" s="369">
        <f>COUNTA($B$3:B229)</f>
        <v>103</v>
      </c>
      <c r="B228" s="369" t="s">
        <v>373</v>
      </c>
      <c r="C228" s="369" t="s">
        <v>1</v>
      </c>
      <c r="D228" s="369"/>
      <c r="E228" s="369" t="s">
        <v>19</v>
      </c>
      <c r="F228" s="369" t="s">
        <v>159</v>
      </c>
      <c r="G228" s="369"/>
      <c r="H228" s="120" t="s">
        <v>137</v>
      </c>
      <c r="I228" s="120" t="s">
        <v>116</v>
      </c>
      <c r="J228" s="120" t="s">
        <v>554</v>
      </c>
      <c r="K228" s="120" t="s">
        <v>562</v>
      </c>
      <c r="L228" s="63"/>
    </row>
    <row r="229" spans="1:12" s="17" customFormat="1" ht="15.75" customHeight="1">
      <c r="A229" s="369"/>
      <c r="B229" s="369"/>
      <c r="C229" s="369"/>
      <c r="D229" s="369"/>
      <c r="E229" s="369"/>
      <c r="F229" s="369"/>
      <c r="G229" s="369"/>
      <c r="H229" s="120" t="s">
        <v>5</v>
      </c>
      <c r="I229" s="120">
        <v>7.8</v>
      </c>
      <c r="J229" s="120" t="s">
        <v>550</v>
      </c>
      <c r="K229" s="120" t="s">
        <v>562</v>
      </c>
      <c r="L229" s="63"/>
    </row>
    <row r="230" spans="1:12" s="17" customFormat="1" ht="15.75" customHeight="1">
      <c r="A230" s="369">
        <f>COUNTA($B$3:B231)</f>
        <v>104</v>
      </c>
      <c r="B230" s="369" t="s">
        <v>373</v>
      </c>
      <c r="C230" s="369" t="s">
        <v>1</v>
      </c>
      <c r="D230" s="369"/>
      <c r="E230" s="369" t="s">
        <v>19</v>
      </c>
      <c r="F230" s="369" t="s">
        <v>160</v>
      </c>
      <c r="G230" s="369"/>
      <c r="H230" s="120" t="s">
        <v>137</v>
      </c>
      <c r="I230" s="120" t="s">
        <v>116</v>
      </c>
      <c r="J230" s="120" t="s">
        <v>554</v>
      </c>
      <c r="K230" s="120" t="s">
        <v>562</v>
      </c>
      <c r="L230" s="63"/>
    </row>
    <row r="231" spans="1:12" s="17" customFormat="1" ht="15.75" customHeight="1">
      <c r="A231" s="369"/>
      <c r="B231" s="369"/>
      <c r="C231" s="369"/>
      <c r="D231" s="369"/>
      <c r="E231" s="369"/>
      <c r="F231" s="369"/>
      <c r="G231" s="369"/>
      <c r="H231" s="120" t="s">
        <v>5</v>
      </c>
      <c r="I231" s="120">
        <v>7.8</v>
      </c>
      <c r="J231" s="120" t="s">
        <v>550</v>
      </c>
      <c r="K231" s="120" t="s">
        <v>562</v>
      </c>
      <c r="L231" s="63"/>
    </row>
    <row r="232" spans="1:12" s="17" customFormat="1" ht="15.75" customHeight="1">
      <c r="A232" s="369">
        <f>COUNTA($B$3:B233)</f>
        <v>105</v>
      </c>
      <c r="B232" s="369" t="s">
        <v>373</v>
      </c>
      <c r="C232" s="369" t="s">
        <v>1</v>
      </c>
      <c r="D232" s="369"/>
      <c r="E232" s="369" t="s">
        <v>19</v>
      </c>
      <c r="F232" s="369" t="s">
        <v>161</v>
      </c>
      <c r="G232" s="369"/>
      <c r="H232" s="120" t="s">
        <v>137</v>
      </c>
      <c r="I232" s="120" t="s">
        <v>116</v>
      </c>
      <c r="J232" s="120" t="s">
        <v>554</v>
      </c>
      <c r="K232" s="120" t="s">
        <v>562</v>
      </c>
      <c r="L232" s="63"/>
    </row>
    <row r="233" spans="1:12" s="17" customFormat="1" ht="15.75" customHeight="1">
      <c r="A233" s="369"/>
      <c r="B233" s="369"/>
      <c r="C233" s="369"/>
      <c r="D233" s="369"/>
      <c r="E233" s="369"/>
      <c r="F233" s="369"/>
      <c r="G233" s="369"/>
      <c r="H233" s="120" t="s">
        <v>5</v>
      </c>
      <c r="I233" s="120">
        <v>7.8</v>
      </c>
      <c r="J233" s="120" t="s">
        <v>550</v>
      </c>
      <c r="K233" s="120" t="s">
        <v>562</v>
      </c>
      <c r="L233" s="63"/>
    </row>
    <row r="234" spans="1:12" s="17" customFormat="1" ht="15.75" customHeight="1">
      <c r="A234" s="369">
        <f>COUNTA($B$3:B235)</f>
        <v>106</v>
      </c>
      <c r="B234" s="369" t="s">
        <v>373</v>
      </c>
      <c r="C234" s="369" t="s">
        <v>1</v>
      </c>
      <c r="D234" s="369"/>
      <c r="E234" s="369" t="s">
        <v>19</v>
      </c>
      <c r="F234" s="369" t="s">
        <v>162</v>
      </c>
      <c r="G234" s="369"/>
      <c r="H234" s="120" t="s">
        <v>137</v>
      </c>
      <c r="I234" s="120" t="s">
        <v>116</v>
      </c>
      <c r="J234" s="120" t="s">
        <v>554</v>
      </c>
      <c r="K234" s="120" t="s">
        <v>562</v>
      </c>
      <c r="L234" s="63"/>
    </row>
    <row r="235" spans="1:12" s="17" customFormat="1" ht="15.75" customHeight="1">
      <c r="A235" s="369"/>
      <c r="B235" s="369"/>
      <c r="C235" s="369"/>
      <c r="D235" s="369"/>
      <c r="E235" s="369"/>
      <c r="F235" s="369"/>
      <c r="G235" s="369"/>
      <c r="H235" s="120" t="s">
        <v>5</v>
      </c>
      <c r="I235" s="120">
        <v>7.8</v>
      </c>
      <c r="J235" s="120" t="s">
        <v>550</v>
      </c>
      <c r="K235" s="120" t="s">
        <v>562</v>
      </c>
      <c r="L235" s="63"/>
    </row>
    <row r="236" spans="1:12" s="17" customFormat="1" ht="15.75" customHeight="1">
      <c r="A236" s="369">
        <f>COUNTA($B$3:B237)</f>
        <v>107</v>
      </c>
      <c r="B236" s="369" t="s">
        <v>373</v>
      </c>
      <c r="C236" s="369" t="s">
        <v>1</v>
      </c>
      <c r="D236" s="369"/>
      <c r="E236" s="369" t="s">
        <v>19</v>
      </c>
      <c r="F236" s="369" t="s">
        <v>163</v>
      </c>
      <c r="G236" s="369"/>
      <c r="H236" s="120" t="s">
        <v>137</v>
      </c>
      <c r="I236" s="120" t="s">
        <v>116</v>
      </c>
      <c r="J236" s="120" t="s">
        <v>554</v>
      </c>
      <c r="K236" s="120" t="s">
        <v>562</v>
      </c>
      <c r="L236" s="63"/>
    </row>
    <row r="237" spans="1:12" s="17" customFormat="1" ht="15.75" customHeight="1">
      <c r="A237" s="369"/>
      <c r="B237" s="369"/>
      <c r="C237" s="369"/>
      <c r="D237" s="369"/>
      <c r="E237" s="369"/>
      <c r="F237" s="369"/>
      <c r="G237" s="369"/>
      <c r="H237" s="120" t="s">
        <v>5</v>
      </c>
      <c r="I237" s="120">
        <v>7.8</v>
      </c>
      <c r="J237" s="120" t="s">
        <v>550</v>
      </c>
      <c r="K237" s="120" t="s">
        <v>562</v>
      </c>
      <c r="L237" s="63"/>
    </row>
    <row r="238" spans="1:12" s="17" customFormat="1" ht="15.75" customHeight="1">
      <c r="A238" s="369">
        <f>COUNTA($B$3:B239)</f>
        <v>108</v>
      </c>
      <c r="B238" s="369" t="s">
        <v>373</v>
      </c>
      <c r="C238" s="369" t="s">
        <v>1</v>
      </c>
      <c r="D238" s="369"/>
      <c r="E238" s="369" t="s">
        <v>19</v>
      </c>
      <c r="F238" s="369" t="s">
        <v>164</v>
      </c>
      <c r="G238" s="369"/>
      <c r="H238" s="120" t="s">
        <v>137</v>
      </c>
      <c r="I238" s="120" t="s">
        <v>116</v>
      </c>
      <c r="J238" s="120" t="s">
        <v>554</v>
      </c>
      <c r="K238" s="120" t="s">
        <v>562</v>
      </c>
      <c r="L238" s="63"/>
    </row>
    <row r="239" spans="1:12" s="17" customFormat="1" ht="15.75" customHeight="1">
      <c r="A239" s="369"/>
      <c r="B239" s="369"/>
      <c r="C239" s="369"/>
      <c r="D239" s="369"/>
      <c r="E239" s="369"/>
      <c r="F239" s="369"/>
      <c r="G239" s="369"/>
      <c r="H239" s="120" t="s">
        <v>5</v>
      </c>
      <c r="I239" s="120">
        <v>7.8</v>
      </c>
      <c r="J239" s="120" t="s">
        <v>550</v>
      </c>
      <c r="K239" s="120" t="s">
        <v>562</v>
      </c>
      <c r="L239" s="63"/>
    </row>
    <row r="240" spans="1:12" s="17" customFormat="1" ht="15.75" customHeight="1">
      <c r="A240" s="369">
        <f>COUNTA($B$3:B241)</f>
        <v>109</v>
      </c>
      <c r="B240" s="369" t="s">
        <v>373</v>
      </c>
      <c r="C240" s="369" t="s">
        <v>1</v>
      </c>
      <c r="D240" s="369"/>
      <c r="E240" s="369" t="s">
        <v>19</v>
      </c>
      <c r="F240" s="369" t="s">
        <v>165</v>
      </c>
      <c r="G240" s="369"/>
      <c r="H240" s="120" t="s">
        <v>137</v>
      </c>
      <c r="I240" s="120" t="s">
        <v>116</v>
      </c>
      <c r="J240" s="120" t="s">
        <v>554</v>
      </c>
      <c r="K240" s="120" t="s">
        <v>562</v>
      </c>
      <c r="L240" s="63"/>
    </row>
    <row r="241" spans="1:12" s="17" customFormat="1" ht="15.75" customHeight="1">
      <c r="A241" s="369"/>
      <c r="B241" s="369"/>
      <c r="C241" s="369"/>
      <c r="D241" s="369"/>
      <c r="E241" s="369"/>
      <c r="F241" s="369"/>
      <c r="G241" s="369"/>
      <c r="H241" s="120" t="s">
        <v>5</v>
      </c>
      <c r="I241" s="120">
        <v>7.8</v>
      </c>
      <c r="J241" s="120" t="s">
        <v>550</v>
      </c>
      <c r="K241" s="120" t="s">
        <v>562</v>
      </c>
      <c r="L241" s="63"/>
    </row>
    <row r="242" spans="1:12" s="17" customFormat="1" ht="15.75" customHeight="1">
      <c r="A242" s="369">
        <f>COUNTA($B$3:B242)</f>
        <v>110</v>
      </c>
      <c r="B242" s="369" t="s">
        <v>373</v>
      </c>
      <c r="C242" s="369" t="s">
        <v>1</v>
      </c>
      <c r="D242" s="369"/>
      <c r="E242" s="369" t="s">
        <v>120</v>
      </c>
      <c r="F242" s="369" t="s">
        <v>166</v>
      </c>
      <c r="G242" s="369"/>
      <c r="H242" s="120" t="s">
        <v>138</v>
      </c>
      <c r="I242" s="120" t="s">
        <v>139</v>
      </c>
      <c r="J242" s="120" t="s">
        <v>551</v>
      </c>
      <c r="K242" s="120" t="s">
        <v>562</v>
      </c>
      <c r="L242" s="63"/>
    </row>
    <row r="243" spans="1:12" s="17" customFormat="1" ht="15.75" customHeight="1">
      <c r="A243" s="369"/>
      <c r="B243" s="369"/>
      <c r="C243" s="369"/>
      <c r="D243" s="369"/>
      <c r="E243" s="369"/>
      <c r="F243" s="369"/>
      <c r="G243" s="369"/>
      <c r="H243" s="120" t="s">
        <v>5</v>
      </c>
      <c r="I243" s="120">
        <v>7.8</v>
      </c>
      <c r="J243" s="120" t="s">
        <v>550</v>
      </c>
      <c r="K243" s="120" t="s">
        <v>562</v>
      </c>
      <c r="L243" s="63"/>
    </row>
    <row r="244" spans="1:12" s="17" customFormat="1" ht="15.75" customHeight="1">
      <c r="A244" s="369">
        <f>COUNTA($B$3:B244)</f>
        <v>111</v>
      </c>
      <c r="B244" s="369" t="s">
        <v>373</v>
      </c>
      <c r="C244" s="369" t="s">
        <v>1</v>
      </c>
      <c r="D244" s="369"/>
      <c r="E244" s="369" t="s">
        <v>120</v>
      </c>
      <c r="F244" s="369" t="s">
        <v>196</v>
      </c>
      <c r="G244" s="369"/>
      <c r="H244" s="120" t="s">
        <v>138</v>
      </c>
      <c r="I244" s="120" t="s">
        <v>139</v>
      </c>
      <c r="J244" s="120" t="s">
        <v>551</v>
      </c>
      <c r="K244" s="120" t="s">
        <v>562</v>
      </c>
      <c r="L244" s="63"/>
    </row>
    <row r="245" spans="1:12" s="17" customFormat="1" ht="15.75" customHeight="1">
      <c r="A245" s="369"/>
      <c r="B245" s="369"/>
      <c r="C245" s="369"/>
      <c r="D245" s="369"/>
      <c r="E245" s="369"/>
      <c r="F245" s="369"/>
      <c r="G245" s="369"/>
      <c r="H245" s="120" t="s">
        <v>5</v>
      </c>
      <c r="I245" s="120">
        <v>7.8</v>
      </c>
      <c r="J245" s="120" t="s">
        <v>550</v>
      </c>
      <c r="K245" s="120" t="s">
        <v>562</v>
      </c>
      <c r="L245" s="63"/>
    </row>
    <row r="246" spans="1:12" s="17" customFormat="1" ht="15.75" customHeight="1">
      <c r="A246" s="369">
        <f>COUNTA($B$3:B246)</f>
        <v>112</v>
      </c>
      <c r="B246" s="369" t="s">
        <v>373</v>
      </c>
      <c r="C246" s="369" t="s">
        <v>1</v>
      </c>
      <c r="D246" s="369"/>
      <c r="E246" s="369" t="s">
        <v>140</v>
      </c>
      <c r="F246" s="369" t="s">
        <v>736</v>
      </c>
      <c r="G246" s="369"/>
      <c r="H246" s="120" t="s">
        <v>736</v>
      </c>
      <c r="I246" s="120" t="s">
        <v>0</v>
      </c>
      <c r="J246" s="120" t="s">
        <v>123</v>
      </c>
      <c r="K246" s="120" t="s">
        <v>562</v>
      </c>
      <c r="L246" s="63"/>
    </row>
    <row r="247" spans="1:12" s="17" customFormat="1" ht="15.75" customHeight="1">
      <c r="A247" s="369"/>
      <c r="B247" s="369"/>
      <c r="C247" s="369"/>
      <c r="D247" s="369"/>
      <c r="E247" s="369"/>
      <c r="F247" s="369"/>
      <c r="G247" s="369"/>
      <c r="H247" s="120" t="s">
        <v>5</v>
      </c>
      <c r="I247" s="120">
        <v>7.8</v>
      </c>
      <c r="J247" s="120" t="s">
        <v>550</v>
      </c>
      <c r="K247" s="120" t="s">
        <v>562</v>
      </c>
      <c r="L247" s="63"/>
    </row>
    <row r="248" spans="1:12" s="18" customFormat="1" ht="15.75" customHeight="1">
      <c r="A248" s="120">
        <f>COUNTA($B$3:B248)</f>
        <v>113</v>
      </c>
      <c r="B248" s="120" t="s">
        <v>373</v>
      </c>
      <c r="C248" s="120" t="s">
        <v>1</v>
      </c>
      <c r="D248" s="149"/>
      <c r="E248" s="120" t="s">
        <v>141</v>
      </c>
      <c r="F248" s="120" t="s">
        <v>349</v>
      </c>
      <c r="G248" s="152"/>
      <c r="H248" s="120" t="s">
        <v>5</v>
      </c>
      <c r="I248" s="120">
        <v>7.8</v>
      </c>
      <c r="J248" s="120" t="s">
        <v>550</v>
      </c>
      <c r="K248" s="120" t="s">
        <v>562</v>
      </c>
      <c r="L248" s="63" t="s">
        <v>586</v>
      </c>
    </row>
    <row r="249" spans="1:12" s="18" customFormat="1" ht="15.75" customHeight="1">
      <c r="A249" s="120">
        <f>COUNTA($B$3:B249)</f>
        <v>114</v>
      </c>
      <c r="B249" s="120" t="s">
        <v>373</v>
      </c>
      <c r="C249" s="120" t="s">
        <v>1</v>
      </c>
      <c r="D249" s="149"/>
      <c r="E249" s="120" t="s">
        <v>141</v>
      </c>
      <c r="F249" s="120" t="s">
        <v>100</v>
      </c>
      <c r="G249" s="152"/>
      <c r="H249" s="120" t="s">
        <v>5</v>
      </c>
      <c r="I249" s="120">
        <v>7.8</v>
      </c>
      <c r="J249" s="120" t="s">
        <v>550</v>
      </c>
      <c r="K249" s="120" t="s">
        <v>562</v>
      </c>
      <c r="L249" s="63" t="s">
        <v>586</v>
      </c>
    </row>
    <row r="250" spans="1:12" s="17" customFormat="1" ht="15.75" customHeight="1">
      <c r="A250" s="120">
        <f>COUNTA($B$3:B250)</f>
        <v>115</v>
      </c>
      <c r="B250" s="120" t="s">
        <v>373</v>
      </c>
      <c r="C250" s="120" t="s">
        <v>1</v>
      </c>
      <c r="D250" s="149"/>
      <c r="E250" s="120" t="s">
        <v>141</v>
      </c>
      <c r="F250" s="120" t="s">
        <v>350</v>
      </c>
      <c r="G250" s="152"/>
      <c r="H250" s="120" t="s">
        <v>5</v>
      </c>
      <c r="I250" s="120">
        <v>7.8</v>
      </c>
      <c r="J250" s="120" t="s">
        <v>550</v>
      </c>
      <c r="K250" s="120" t="s">
        <v>562</v>
      </c>
      <c r="L250" s="63" t="s">
        <v>586</v>
      </c>
    </row>
    <row r="251" spans="1:12" s="18" customFormat="1" ht="15.75" customHeight="1">
      <c r="A251" s="120">
        <f>COUNTA($B$3:B251)</f>
        <v>116</v>
      </c>
      <c r="B251" s="120" t="s">
        <v>373</v>
      </c>
      <c r="C251" s="120" t="s">
        <v>1</v>
      </c>
      <c r="D251" s="149"/>
      <c r="E251" s="120" t="s">
        <v>141</v>
      </c>
      <c r="F251" s="120" t="s">
        <v>101</v>
      </c>
      <c r="G251" s="152"/>
      <c r="H251" s="120" t="s">
        <v>5</v>
      </c>
      <c r="I251" s="120">
        <v>7.8</v>
      </c>
      <c r="J251" s="120" t="s">
        <v>550</v>
      </c>
      <c r="K251" s="120" t="s">
        <v>562</v>
      </c>
      <c r="L251" s="63" t="s">
        <v>586</v>
      </c>
    </row>
    <row r="252" spans="1:12" s="18" customFormat="1" ht="15.75" customHeight="1">
      <c r="A252" s="120">
        <f>COUNTA($B$3:B252)</f>
        <v>117</v>
      </c>
      <c r="B252" s="120" t="s">
        <v>373</v>
      </c>
      <c r="C252" s="120" t="s">
        <v>1</v>
      </c>
      <c r="D252" s="149"/>
      <c r="E252" s="120" t="s">
        <v>141</v>
      </c>
      <c r="F252" s="120" t="s">
        <v>144</v>
      </c>
      <c r="G252" s="152"/>
      <c r="H252" s="120" t="s">
        <v>5</v>
      </c>
      <c r="I252" s="120">
        <v>7.8</v>
      </c>
      <c r="J252" s="120" t="s">
        <v>550</v>
      </c>
      <c r="K252" s="120" t="s">
        <v>562</v>
      </c>
      <c r="L252" s="63" t="s">
        <v>586</v>
      </c>
    </row>
    <row r="253" spans="1:12" s="18" customFormat="1" ht="15.75" customHeight="1">
      <c r="A253" s="120">
        <f>COUNTA($B$3:B253)</f>
        <v>118</v>
      </c>
      <c r="B253" s="120" t="s">
        <v>373</v>
      </c>
      <c r="C253" s="120" t="s">
        <v>1</v>
      </c>
      <c r="D253" s="149"/>
      <c r="E253" s="120" t="s">
        <v>141</v>
      </c>
      <c r="F253" s="120" t="s">
        <v>145</v>
      </c>
      <c r="G253" s="152"/>
      <c r="H253" s="120" t="s">
        <v>5</v>
      </c>
      <c r="I253" s="120">
        <v>7.8</v>
      </c>
      <c r="J253" s="120" t="s">
        <v>550</v>
      </c>
      <c r="K253" s="120" t="s">
        <v>562</v>
      </c>
      <c r="L253" s="63" t="s">
        <v>586</v>
      </c>
    </row>
    <row r="254" spans="1:12" s="18" customFormat="1" ht="15.75" customHeight="1">
      <c r="A254" s="120">
        <f>COUNTA($B$3:B254)</f>
        <v>119</v>
      </c>
      <c r="B254" s="120" t="s">
        <v>373</v>
      </c>
      <c r="C254" s="120" t="s">
        <v>1</v>
      </c>
      <c r="D254" s="149"/>
      <c r="E254" s="120" t="s">
        <v>141</v>
      </c>
      <c r="F254" s="120" t="s">
        <v>197</v>
      </c>
      <c r="G254" s="152"/>
      <c r="H254" s="120" t="s">
        <v>5</v>
      </c>
      <c r="I254" s="120">
        <v>7.8</v>
      </c>
      <c r="J254" s="120" t="s">
        <v>550</v>
      </c>
      <c r="K254" s="120" t="s">
        <v>562</v>
      </c>
      <c r="L254" s="63" t="s">
        <v>586</v>
      </c>
    </row>
    <row r="255" spans="1:12" s="17" customFormat="1" ht="15.75" customHeight="1">
      <c r="A255" s="120">
        <f>COUNTA($B$3:B255)</f>
        <v>120</v>
      </c>
      <c r="B255" s="120" t="s">
        <v>373</v>
      </c>
      <c r="C255" s="120" t="s">
        <v>1</v>
      </c>
      <c r="D255" s="149"/>
      <c r="E255" s="120" t="s">
        <v>141</v>
      </c>
      <c r="F255" s="120" t="s">
        <v>198</v>
      </c>
      <c r="G255" s="152"/>
      <c r="H255" s="120" t="s">
        <v>5</v>
      </c>
      <c r="I255" s="120">
        <v>7.8</v>
      </c>
      <c r="J255" s="120" t="s">
        <v>550</v>
      </c>
      <c r="K255" s="120" t="s">
        <v>562</v>
      </c>
      <c r="L255" s="63" t="s">
        <v>586</v>
      </c>
    </row>
    <row r="256" spans="1:12" s="17" customFormat="1" ht="15.75" customHeight="1">
      <c r="A256" s="120">
        <f>COUNTA($B$3:B256)</f>
        <v>121</v>
      </c>
      <c r="B256" s="120" t="s">
        <v>373</v>
      </c>
      <c r="C256" s="120" t="s">
        <v>1</v>
      </c>
      <c r="D256" s="149"/>
      <c r="E256" s="120" t="s">
        <v>141</v>
      </c>
      <c r="F256" s="120" t="s">
        <v>199</v>
      </c>
      <c r="G256" s="152"/>
      <c r="H256" s="120" t="s">
        <v>5</v>
      </c>
      <c r="I256" s="120">
        <v>7.8</v>
      </c>
      <c r="J256" s="120" t="s">
        <v>550</v>
      </c>
      <c r="K256" s="120" t="s">
        <v>562</v>
      </c>
      <c r="L256" s="63" t="s">
        <v>586</v>
      </c>
    </row>
    <row r="257" spans="1:12" s="17" customFormat="1" ht="15.75" customHeight="1">
      <c r="A257" s="369">
        <f>COUNTA($B$3:B257)</f>
        <v>122</v>
      </c>
      <c r="B257" s="369" t="s">
        <v>373</v>
      </c>
      <c r="C257" s="369" t="s">
        <v>1</v>
      </c>
      <c r="D257" s="369"/>
      <c r="E257" s="369" t="s">
        <v>142</v>
      </c>
      <c r="F257" s="369" t="s">
        <v>336</v>
      </c>
      <c r="G257" s="369"/>
      <c r="H257" s="120" t="s">
        <v>130</v>
      </c>
      <c r="I257" s="120" t="s">
        <v>117</v>
      </c>
      <c r="J257" s="120" t="s">
        <v>553</v>
      </c>
      <c r="K257" s="120" t="s">
        <v>562</v>
      </c>
      <c r="L257" s="63"/>
    </row>
    <row r="258" spans="1:12" s="18" customFormat="1" ht="15.75" customHeight="1">
      <c r="A258" s="369"/>
      <c r="B258" s="369"/>
      <c r="C258" s="369"/>
      <c r="D258" s="369"/>
      <c r="E258" s="369"/>
      <c r="F258" s="369"/>
      <c r="G258" s="369"/>
      <c r="H258" s="120" t="s">
        <v>5</v>
      </c>
      <c r="I258" s="120">
        <v>7.8</v>
      </c>
      <c r="J258" s="120" t="s">
        <v>550</v>
      </c>
      <c r="K258" s="120" t="s">
        <v>562</v>
      </c>
      <c r="L258" s="63"/>
    </row>
    <row r="259" spans="1:12" s="17" customFormat="1" ht="15.75" customHeight="1">
      <c r="A259" s="369">
        <f>COUNTA($B$3:B259)</f>
        <v>123</v>
      </c>
      <c r="B259" s="369" t="s">
        <v>373</v>
      </c>
      <c r="C259" s="369" t="s">
        <v>1</v>
      </c>
      <c r="D259" s="369"/>
      <c r="E259" s="369" t="s">
        <v>142</v>
      </c>
      <c r="F259" s="369" t="s">
        <v>337</v>
      </c>
      <c r="G259" s="369"/>
      <c r="H259" s="120" t="s">
        <v>130</v>
      </c>
      <c r="I259" s="120" t="s">
        <v>117</v>
      </c>
      <c r="J259" s="120" t="s">
        <v>553</v>
      </c>
      <c r="K259" s="120" t="s">
        <v>562</v>
      </c>
      <c r="L259" s="63"/>
    </row>
    <row r="260" spans="1:12" s="18" customFormat="1" ht="15.75" customHeight="1">
      <c r="A260" s="369"/>
      <c r="B260" s="369"/>
      <c r="C260" s="369"/>
      <c r="D260" s="369"/>
      <c r="E260" s="369"/>
      <c r="F260" s="369"/>
      <c r="G260" s="369"/>
      <c r="H260" s="120" t="s">
        <v>5</v>
      </c>
      <c r="I260" s="120">
        <v>7.8</v>
      </c>
      <c r="J260" s="120" t="s">
        <v>550</v>
      </c>
      <c r="K260" s="120" t="s">
        <v>562</v>
      </c>
      <c r="L260" s="63"/>
    </row>
    <row r="261" spans="1:12" s="18" customFormat="1" ht="15.75" customHeight="1">
      <c r="A261" s="369">
        <f>COUNTA($B$3:B261)</f>
        <v>124</v>
      </c>
      <c r="B261" s="369" t="s">
        <v>373</v>
      </c>
      <c r="C261" s="369" t="s">
        <v>1</v>
      </c>
      <c r="D261" s="369"/>
      <c r="E261" s="369" t="s">
        <v>142</v>
      </c>
      <c r="F261" s="369" t="s">
        <v>338</v>
      </c>
      <c r="G261" s="369"/>
      <c r="H261" s="63" t="s">
        <v>600</v>
      </c>
      <c r="I261" s="120"/>
      <c r="J261" s="120"/>
      <c r="K261" s="120"/>
      <c r="L261" s="63"/>
    </row>
    <row r="262" spans="1:12" s="17" customFormat="1" ht="15.75" customHeight="1">
      <c r="A262" s="369"/>
      <c r="B262" s="369"/>
      <c r="C262" s="369"/>
      <c r="D262" s="369"/>
      <c r="E262" s="369"/>
      <c r="F262" s="369"/>
      <c r="G262" s="369"/>
      <c r="H262" s="120" t="s">
        <v>5</v>
      </c>
      <c r="I262" s="120">
        <v>7.8</v>
      </c>
      <c r="J262" s="120" t="s">
        <v>550</v>
      </c>
      <c r="K262" s="120" t="s">
        <v>562</v>
      </c>
      <c r="L262" s="63"/>
    </row>
    <row r="263" spans="1:12" s="18" customFormat="1" ht="15.75" customHeight="1">
      <c r="A263" s="369">
        <f>COUNTA($B$3:B263)</f>
        <v>125</v>
      </c>
      <c r="B263" s="369" t="s">
        <v>373</v>
      </c>
      <c r="C263" s="369" t="s">
        <v>1</v>
      </c>
      <c r="D263" s="369"/>
      <c r="E263" s="369" t="s">
        <v>142</v>
      </c>
      <c r="F263" s="369" t="s">
        <v>339</v>
      </c>
      <c r="G263" s="369"/>
      <c r="H263" s="63" t="s">
        <v>600</v>
      </c>
      <c r="I263" s="120"/>
      <c r="J263" s="120"/>
      <c r="K263" s="120"/>
      <c r="L263" s="63"/>
    </row>
    <row r="264" spans="1:12" s="18" customFormat="1" ht="15.75" customHeight="1">
      <c r="A264" s="369"/>
      <c r="B264" s="369"/>
      <c r="C264" s="369"/>
      <c r="D264" s="369"/>
      <c r="E264" s="369"/>
      <c r="F264" s="369"/>
      <c r="G264" s="369"/>
      <c r="H264" s="120" t="s">
        <v>5</v>
      </c>
      <c r="I264" s="120">
        <v>7.8</v>
      </c>
      <c r="J264" s="120" t="s">
        <v>550</v>
      </c>
      <c r="K264" s="120" t="s">
        <v>562</v>
      </c>
      <c r="L264" s="63"/>
    </row>
    <row r="265" spans="1:12" s="18" customFormat="1" ht="15.75" customHeight="1">
      <c r="A265" s="369">
        <f>COUNTA($B$3:B265)</f>
        <v>126</v>
      </c>
      <c r="B265" s="369" t="s">
        <v>373</v>
      </c>
      <c r="C265" s="369" t="s">
        <v>1</v>
      </c>
      <c r="D265" s="369"/>
      <c r="E265" s="369" t="s">
        <v>142</v>
      </c>
      <c r="F265" s="369" t="s">
        <v>351</v>
      </c>
      <c r="G265" s="369"/>
      <c r="H265" s="63" t="s">
        <v>201</v>
      </c>
      <c r="I265" s="120"/>
      <c r="J265" s="120"/>
      <c r="K265" s="120"/>
      <c r="L265" s="63"/>
    </row>
    <row r="266" spans="1:12" s="17" customFormat="1" ht="15.75" customHeight="1">
      <c r="A266" s="369"/>
      <c r="B266" s="369"/>
      <c r="C266" s="369"/>
      <c r="D266" s="369"/>
      <c r="E266" s="369"/>
      <c r="F266" s="369"/>
      <c r="G266" s="369"/>
      <c r="H266" s="120" t="s">
        <v>200</v>
      </c>
      <c r="I266" s="120">
        <v>2016</v>
      </c>
      <c r="J266" s="120" t="s">
        <v>550</v>
      </c>
      <c r="K266" s="120"/>
      <c r="L266" s="68"/>
    </row>
    <row r="267" spans="1:12" s="18" customFormat="1" ht="15.75" customHeight="1">
      <c r="A267" s="369">
        <f>COUNTA($B$3:B267)</f>
        <v>127</v>
      </c>
      <c r="B267" s="369" t="s">
        <v>373</v>
      </c>
      <c r="C267" s="369" t="s">
        <v>1</v>
      </c>
      <c r="D267" s="369"/>
      <c r="E267" s="369" t="s">
        <v>142</v>
      </c>
      <c r="F267" s="369" t="s">
        <v>340</v>
      </c>
      <c r="G267" s="369"/>
      <c r="H267" s="63" t="s">
        <v>201</v>
      </c>
      <c r="I267" s="120"/>
      <c r="J267" s="120"/>
      <c r="K267" s="120"/>
      <c r="L267" s="63"/>
    </row>
    <row r="268" spans="1:12" s="17" customFormat="1" ht="15.75" customHeight="1">
      <c r="A268" s="369"/>
      <c r="B268" s="369"/>
      <c r="C268" s="369"/>
      <c r="D268" s="369"/>
      <c r="E268" s="369"/>
      <c r="F268" s="369"/>
      <c r="G268" s="369"/>
      <c r="H268" s="120" t="s">
        <v>200</v>
      </c>
      <c r="I268" s="120">
        <v>2016</v>
      </c>
      <c r="J268" s="120" t="s">
        <v>550</v>
      </c>
      <c r="K268" s="120"/>
      <c r="L268" s="63"/>
    </row>
    <row r="269" spans="1:12" s="17" customFormat="1" ht="15.75" customHeight="1">
      <c r="A269" s="369">
        <f>COUNTA($B$3:B269)</f>
        <v>128</v>
      </c>
      <c r="B269" s="369" t="s">
        <v>373</v>
      </c>
      <c r="C269" s="369" t="s">
        <v>1</v>
      </c>
      <c r="D269" s="369"/>
      <c r="E269" s="369" t="s">
        <v>143</v>
      </c>
      <c r="F269" s="369" t="s">
        <v>341</v>
      </c>
      <c r="G269" s="369"/>
      <c r="H269" s="120" t="s">
        <v>601</v>
      </c>
      <c r="I269" s="120"/>
      <c r="J269" s="120"/>
      <c r="K269" s="120"/>
      <c r="L269" s="63"/>
    </row>
    <row r="270" spans="1:12" s="17" customFormat="1" ht="15.75" customHeight="1">
      <c r="A270" s="369"/>
      <c r="B270" s="369"/>
      <c r="C270" s="369"/>
      <c r="D270" s="369"/>
      <c r="E270" s="369"/>
      <c r="F270" s="369"/>
      <c r="G270" s="369"/>
      <c r="H270" s="120" t="s">
        <v>200</v>
      </c>
      <c r="I270" s="120">
        <v>2016</v>
      </c>
      <c r="J270" s="120" t="s">
        <v>550</v>
      </c>
      <c r="K270" s="120"/>
      <c r="L270" s="63"/>
    </row>
    <row r="271" spans="1:12" s="17" customFormat="1" ht="15.75" customHeight="1">
      <c r="A271" s="369">
        <f>COUNTA($B$3:B271)</f>
        <v>129</v>
      </c>
      <c r="B271" s="369" t="s">
        <v>373</v>
      </c>
      <c r="C271" s="369" t="s">
        <v>1</v>
      </c>
      <c r="D271" s="369"/>
      <c r="E271" s="369" t="s">
        <v>143</v>
      </c>
      <c r="F271" s="369" t="s">
        <v>342</v>
      </c>
      <c r="G271" s="369"/>
      <c r="H271" s="120" t="s">
        <v>601</v>
      </c>
      <c r="I271" s="120"/>
      <c r="J271" s="120"/>
      <c r="K271" s="120"/>
      <c r="L271" s="63"/>
    </row>
    <row r="272" spans="1:12" s="17" customFormat="1" ht="15.75" customHeight="1">
      <c r="A272" s="369"/>
      <c r="B272" s="369"/>
      <c r="C272" s="369"/>
      <c r="D272" s="369"/>
      <c r="E272" s="369"/>
      <c r="F272" s="369"/>
      <c r="G272" s="369"/>
      <c r="H272" s="120" t="s">
        <v>200</v>
      </c>
      <c r="I272" s="120">
        <v>2016</v>
      </c>
      <c r="J272" s="120" t="s">
        <v>550</v>
      </c>
      <c r="K272" s="120"/>
      <c r="L272" s="63"/>
    </row>
    <row r="273" spans="1:12" s="17" customFormat="1" ht="15.75" customHeight="1">
      <c r="A273" s="369">
        <f>COUNTA($B$3:B273)</f>
        <v>130</v>
      </c>
      <c r="B273" s="369" t="s">
        <v>373</v>
      </c>
      <c r="C273" s="369" t="s">
        <v>6</v>
      </c>
      <c r="D273" s="369"/>
      <c r="E273" s="369" t="s">
        <v>16</v>
      </c>
      <c r="F273" s="369" t="s">
        <v>272</v>
      </c>
      <c r="G273" s="369"/>
      <c r="H273" s="120" t="s">
        <v>130</v>
      </c>
      <c r="I273" s="120" t="s">
        <v>117</v>
      </c>
      <c r="J273" s="120" t="s">
        <v>553</v>
      </c>
      <c r="K273" s="120" t="s">
        <v>562</v>
      </c>
      <c r="L273" s="63"/>
    </row>
    <row r="274" spans="1:12" s="17" customFormat="1" ht="15.75" customHeight="1">
      <c r="A274" s="369"/>
      <c r="B274" s="369"/>
      <c r="C274" s="369"/>
      <c r="D274" s="369"/>
      <c r="E274" s="369"/>
      <c r="F274" s="369"/>
      <c r="G274" s="369"/>
      <c r="H274" s="120" t="s">
        <v>5</v>
      </c>
      <c r="I274" s="120">
        <v>7.8</v>
      </c>
      <c r="J274" s="120" t="s">
        <v>550</v>
      </c>
      <c r="K274" s="120" t="s">
        <v>562</v>
      </c>
      <c r="L274" s="63"/>
    </row>
    <row r="275" spans="1:12" s="17" customFormat="1" ht="15.75" customHeight="1">
      <c r="A275" s="369">
        <f>COUNTA($B$3:B275)</f>
        <v>131</v>
      </c>
      <c r="B275" s="369" t="s">
        <v>373</v>
      </c>
      <c r="C275" s="369" t="s">
        <v>6</v>
      </c>
      <c r="D275" s="369"/>
      <c r="E275" s="369" t="s">
        <v>16</v>
      </c>
      <c r="F275" s="369" t="s">
        <v>273</v>
      </c>
      <c r="G275" s="369"/>
      <c r="H275" s="120" t="s">
        <v>130</v>
      </c>
      <c r="I275" s="120" t="s">
        <v>117</v>
      </c>
      <c r="J275" s="120" t="s">
        <v>553</v>
      </c>
      <c r="K275" s="120" t="s">
        <v>562</v>
      </c>
      <c r="L275" s="63"/>
    </row>
    <row r="276" spans="1:12" s="17" customFormat="1" ht="15.75" customHeight="1">
      <c r="A276" s="369"/>
      <c r="B276" s="369"/>
      <c r="C276" s="369"/>
      <c r="D276" s="369"/>
      <c r="E276" s="369"/>
      <c r="F276" s="369"/>
      <c r="G276" s="369"/>
      <c r="H276" s="120" t="s">
        <v>5</v>
      </c>
      <c r="I276" s="120">
        <v>7.8</v>
      </c>
      <c r="J276" s="120" t="s">
        <v>550</v>
      </c>
      <c r="K276" s="120" t="s">
        <v>562</v>
      </c>
      <c r="L276" s="63"/>
    </row>
    <row r="277" spans="1:12" s="17" customFormat="1" ht="15.75" customHeight="1">
      <c r="A277" s="369">
        <f>COUNTA($B$3:B277)</f>
        <v>132</v>
      </c>
      <c r="B277" s="369" t="s">
        <v>373</v>
      </c>
      <c r="C277" s="369" t="s">
        <v>6</v>
      </c>
      <c r="D277" s="369"/>
      <c r="E277" s="369" t="s">
        <v>16</v>
      </c>
      <c r="F277" s="369" t="s">
        <v>209</v>
      </c>
      <c r="G277" s="369"/>
      <c r="H277" s="120" t="s">
        <v>130</v>
      </c>
      <c r="I277" s="120" t="s">
        <v>117</v>
      </c>
      <c r="J277" s="120" t="s">
        <v>553</v>
      </c>
      <c r="K277" s="120" t="s">
        <v>562</v>
      </c>
      <c r="L277" s="63"/>
    </row>
    <row r="278" spans="1:12" s="17" customFormat="1" ht="15.75" customHeight="1">
      <c r="A278" s="369"/>
      <c r="B278" s="369"/>
      <c r="C278" s="369"/>
      <c r="D278" s="369"/>
      <c r="E278" s="369"/>
      <c r="F278" s="369"/>
      <c r="G278" s="369"/>
      <c r="H278" s="120" t="s">
        <v>5</v>
      </c>
      <c r="I278" s="120">
        <v>7.8</v>
      </c>
      <c r="J278" s="120" t="s">
        <v>550</v>
      </c>
      <c r="K278" s="120" t="s">
        <v>562</v>
      </c>
      <c r="L278" s="63"/>
    </row>
    <row r="279" spans="1:12" s="17" customFormat="1" ht="15.75" customHeight="1">
      <c r="A279" s="369">
        <f>COUNTA($B$3:B279)</f>
        <v>133</v>
      </c>
      <c r="B279" s="369" t="s">
        <v>373</v>
      </c>
      <c r="C279" s="369" t="s">
        <v>6</v>
      </c>
      <c r="D279" s="369"/>
      <c r="E279" s="369" t="s">
        <v>16</v>
      </c>
      <c r="F279" s="369" t="s">
        <v>211</v>
      </c>
      <c r="G279" s="369"/>
      <c r="H279" s="120" t="s">
        <v>130</v>
      </c>
      <c r="I279" s="120" t="s">
        <v>117</v>
      </c>
      <c r="J279" s="120" t="s">
        <v>553</v>
      </c>
      <c r="K279" s="120" t="s">
        <v>562</v>
      </c>
      <c r="L279" s="63"/>
    </row>
    <row r="280" spans="1:12" s="17" customFormat="1" ht="15.75" customHeight="1">
      <c r="A280" s="369"/>
      <c r="B280" s="369"/>
      <c r="C280" s="369"/>
      <c r="D280" s="369"/>
      <c r="E280" s="369"/>
      <c r="F280" s="369"/>
      <c r="G280" s="369"/>
      <c r="H280" s="120" t="s">
        <v>5</v>
      </c>
      <c r="I280" s="120">
        <v>7.8</v>
      </c>
      <c r="J280" s="120" t="s">
        <v>550</v>
      </c>
      <c r="K280" s="120" t="s">
        <v>562</v>
      </c>
      <c r="L280" s="63"/>
    </row>
    <row r="281" spans="1:12" s="17" customFormat="1" ht="15.75" customHeight="1">
      <c r="A281" s="369">
        <f>COUNTA($B$3:B281)</f>
        <v>134</v>
      </c>
      <c r="B281" s="369" t="s">
        <v>373</v>
      </c>
      <c r="C281" s="369" t="s">
        <v>6</v>
      </c>
      <c r="D281" s="369"/>
      <c r="E281" s="369" t="s">
        <v>16</v>
      </c>
      <c r="F281" s="369" t="s">
        <v>274</v>
      </c>
      <c r="G281" s="369"/>
      <c r="H281" s="120" t="s">
        <v>130</v>
      </c>
      <c r="I281" s="120" t="s">
        <v>117</v>
      </c>
      <c r="J281" s="120" t="s">
        <v>553</v>
      </c>
      <c r="K281" s="120" t="s">
        <v>562</v>
      </c>
      <c r="L281" s="63"/>
    </row>
    <row r="282" spans="1:12" s="17" customFormat="1" ht="15.75" customHeight="1">
      <c r="A282" s="369"/>
      <c r="B282" s="369"/>
      <c r="C282" s="369"/>
      <c r="D282" s="369"/>
      <c r="E282" s="369"/>
      <c r="F282" s="369"/>
      <c r="G282" s="369"/>
      <c r="H282" s="120" t="s">
        <v>5</v>
      </c>
      <c r="I282" s="120">
        <v>7.8</v>
      </c>
      <c r="J282" s="120" t="s">
        <v>550</v>
      </c>
      <c r="K282" s="120" t="s">
        <v>562</v>
      </c>
      <c r="L282" s="63"/>
    </row>
    <row r="283" spans="1:12" s="17" customFormat="1" ht="15.75" customHeight="1">
      <c r="A283" s="369">
        <f>COUNTA($B$3:B283)</f>
        <v>135</v>
      </c>
      <c r="B283" s="369" t="s">
        <v>373</v>
      </c>
      <c r="C283" s="369" t="s">
        <v>6</v>
      </c>
      <c r="D283" s="369"/>
      <c r="E283" s="369" t="s">
        <v>16</v>
      </c>
      <c r="F283" s="369" t="s">
        <v>275</v>
      </c>
      <c r="G283" s="369"/>
      <c r="H283" s="120" t="s">
        <v>130</v>
      </c>
      <c r="I283" s="120" t="s">
        <v>117</v>
      </c>
      <c r="J283" s="120" t="s">
        <v>553</v>
      </c>
      <c r="K283" s="120" t="s">
        <v>562</v>
      </c>
      <c r="L283" s="63"/>
    </row>
    <row r="284" spans="1:12" s="17" customFormat="1" ht="15.75" customHeight="1">
      <c r="A284" s="369"/>
      <c r="B284" s="369"/>
      <c r="C284" s="369"/>
      <c r="D284" s="369"/>
      <c r="E284" s="369"/>
      <c r="F284" s="369"/>
      <c r="G284" s="369"/>
      <c r="H284" s="120" t="s">
        <v>5</v>
      </c>
      <c r="I284" s="120">
        <v>7.8</v>
      </c>
      <c r="J284" s="120" t="s">
        <v>550</v>
      </c>
      <c r="K284" s="120" t="s">
        <v>562</v>
      </c>
      <c r="L284" s="63"/>
    </row>
    <row r="285" spans="1:12" s="17" customFormat="1" ht="15.75" customHeight="1">
      <c r="A285" s="369">
        <f>COUNTA($B$3:B285)</f>
        <v>136</v>
      </c>
      <c r="B285" s="369" t="s">
        <v>373</v>
      </c>
      <c r="C285" s="369" t="s">
        <v>6</v>
      </c>
      <c r="D285" s="369"/>
      <c r="E285" s="369" t="s">
        <v>16</v>
      </c>
      <c r="F285" s="369" t="s">
        <v>276</v>
      </c>
      <c r="G285" s="369"/>
      <c r="H285" s="120" t="s">
        <v>130</v>
      </c>
      <c r="I285" s="120" t="s">
        <v>117</v>
      </c>
      <c r="J285" s="120" t="s">
        <v>553</v>
      </c>
      <c r="K285" s="120" t="s">
        <v>562</v>
      </c>
      <c r="L285" s="63"/>
    </row>
    <row r="286" spans="1:12" s="17" customFormat="1" ht="15.75" customHeight="1">
      <c r="A286" s="369"/>
      <c r="B286" s="369"/>
      <c r="C286" s="369"/>
      <c r="D286" s="369"/>
      <c r="E286" s="369"/>
      <c r="F286" s="369"/>
      <c r="G286" s="369"/>
      <c r="H286" s="120" t="s">
        <v>5</v>
      </c>
      <c r="I286" s="120">
        <v>7.8</v>
      </c>
      <c r="J286" s="120" t="s">
        <v>550</v>
      </c>
      <c r="K286" s="120" t="s">
        <v>562</v>
      </c>
      <c r="L286" s="63"/>
    </row>
    <row r="287" spans="1:12" s="17" customFormat="1" ht="15.75" customHeight="1">
      <c r="A287" s="369">
        <f>COUNTA($B$3:B287)</f>
        <v>137</v>
      </c>
      <c r="B287" s="369" t="s">
        <v>373</v>
      </c>
      <c r="C287" s="369" t="s">
        <v>6</v>
      </c>
      <c r="D287" s="369"/>
      <c r="E287" s="369" t="s">
        <v>16</v>
      </c>
      <c r="F287" s="369" t="s">
        <v>277</v>
      </c>
      <c r="G287" s="369"/>
      <c r="H287" s="120" t="s">
        <v>130</v>
      </c>
      <c r="I287" s="120" t="s">
        <v>117</v>
      </c>
      <c r="J287" s="120" t="s">
        <v>553</v>
      </c>
      <c r="K287" s="120" t="s">
        <v>562</v>
      </c>
      <c r="L287" s="63"/>
    </row>
    <row r="288" spans="1:12" s="17" customFormat="1" ht="15.75" customHeight="1">
      <c r="A288" s="369"/>
      <c r="B288" s="369"/>
      <c r="C288" s="369"/>
      <c r="D288" s="369"/>
      <c r="E288" s="369"/>
      <c r="F288" s="369"/>
      <c r="G288" s="369"/>
      <c r="H288" s="120" t="s">
        <v>5</v>
      </c>
      <c r="I288" s="120">
        <v>7.8</v>
      </c>
      <c r="J288" s="120" t="s">
        <v>550</v>
      </c>
      <c r="K288" s="120" t="s">
        <v>562</v>
      </c>
      <c r="L288" s="63"/>
    </row>
    <row r="289" spans="1:12" s="17" customFormat="1" ht="15.75" customHeight="1">
      <c r="A289" s="369">
        <f>COUNTA($B$3:B289)</f>
        <v>138</v>
      </c>
      <c r="B289" s="369" t="s">
        <v>373</v>
      </c>
      <c r="C289" s="369" t="s">
        <v>6</v>
      </c>
      <c r="D289" s="369"/>
      <c r="E289" s="369" t="s">
        <v>266</v>
      </c>
      <c r="F289" s="369" t="s">
        <v>122</v>
      </c>
      <c r="G289" s="369"/>
      <c r="H289" s="120" t="s">
        <v>247</v>
      </c>
      <c r="I289" s="120">
        <v>3.5</v>
      </c>
      <c r="J289" s="120" t="s">
        <v>552</v>
      </c>
      <c r="K289" s="120"/>
      <c r="L289" s="63"/>
    </row>
    <row r="290" spans="1:12" s="17" customFormat="1" ht="15.75" customHeight="1">
      <c r="A290" s="369"/>
      <c r="B290" s="369"/>
      <c r="C290" s="369"/>
      <c r="D290" s="369"/>
      <c r="E290" s="369"/>
      <c r="F290" s="369"/>
      <c r="G290" s="369"/>
      <c r="H290" s="120" t="s">
        <v>244</v>
      </c>
      <c r="I290" s="120">
        <v>7.8</v>
      </c>
      <c r="J290" s="120" t="s">
        <v>550</v>
      </c>
      <c r="K290" s="120" t="s">
        <v>562</v>
      </c>
      <c r="L290" s="63"/>
    </row>
    <row r="291" spans="1:12" s="17" customFormat="1" ht="15.75" customHeight="1">
      <c r="A291" s="369">
        <f>COUNTA($B$3:B291)</f>
        <v>139</v>
      </c>
      <c r="B291" s="369" t="s">
        <v>373</v>
      </c>
      <c r="C291" s="369" t="s">
        <v>6</v>
      </c>
      <c r="D291" s="369"/>
      <c r="E291" s="369" t="s">
        <v>120</v>
      </c>
      <c r="F291" s="369" t="s">
        <v>166</v>
      </c>
      <c r="G291" s="369"/>
      <c r="H291" s="120" t="s">
        <v>138</v>
      </c>
      <c r="I291" s="120" t="s">
        <v>139</v>
      </c>
      <c r="J291" s="120" t="s">
        <v>551</v>
      </c>
      <c r="K291" s="120" t="s">
        <v>562</v>
      </c>
      <c r="L291" s="63"/>
    </row>
    <row r="292" spans="1:12" s="17" customFormat="1" ht="15.75" customHeight="1">
      <c r="A292" s="369"/>
      <c r="B292" s="369"/>
      <c r="C292" s="369"/>
      <c r="D292" s="369"/>
      <c r="E292" s="369"/>
      <c r="F292" s="369"/>
      <c r="G292" s="369"/>
      <c r="H292" s="120" t="s">
        <v>5</v>
      </c>
      <c r="I292" s="120">
        <v>7.8</v>
      </c>
      <c r="J292" s="120" t="s">
        <v>550</v>
      </c>
      <c r="K292" s="120" t="s">
        <v>562</v>
      </c>
      <c r="L292" s="63"/>
    </row>
    <row r="293" spans="1:12" s="17" customFormat="1" ht="15.75" customHeight="1">
      <c r="A293" s="369">
        <f>COUNTA($B$3:B293)</f>
        <v>140</v>
      </c>
      <c r="B293" s="369" t="s">
        <v>373</v>
      </c>
      <c r="C293" s="369" t="s">
        <v>6</v>
      </c>
      <c r="D293" s="369"/>
      <c r="E293" s="369" t="s">
        <v>120</v>
      </c>
      <c r="F293" s="369" t="s">
        <v>196</v>
      </c>
      <c r="G293" s="369"/>
      <c r="H293" s="120" t="s">
        <v>138</v>
      </c>
      <c r="I293" s="120" t="s">
        <v>139</v>
      </c>
      <c r="J293" s="120" t="s">
        <v>551</v>
      </c>
      <c r="K293" s="120" t="s">
        <v>562</v>
      </c>
      <c r="L293" s="63"/>
    </row>
    <row r="294" spans="1:12" s="17" customFormat="1" ht="15.75" customHeight="1">
      <c r="A294" s="369"/>
      <c r="B294" s="369"/>
      <c r="C294" s="369"/>
      <c r="D294" s="369"/>
      <c r="E294" s="369"/>
      <c r="F294" s="369"/>
      <c r="G294" s="369"/>
      <c r="H294" s="120" t="s">
        <v>5</v>
      </c>
      <c r="I294" s="120">
        <v>7.8</v>
      </c>
      <c r="J294" s="120" t="s">
        <v>550</v>
      </c>
      <c r="K294" s="120" t="s">
        <v>562</v>
      </c>
      <c r="L294" s="63"/>
    </row>
    <row r="295" spans="1:12" s="17" customFormat="1" ht="15.75" customHeight="1">
      <c r="A295" s="369">
        <f>COUNTA($B$3:B295)</f>
        <v>141</v>
      </c>
      <c r="B295" s="369" t="s">
        <v>373</v>
      </c>
      <c r="C295" s="369" t="s">
        <v>6</v>
      </c>
      <c r="D295" s="369"/>
      <c r="E295" s="369" t="s">
        <v>123</v>
      </c>
      <c r="F295" s="369" t="s">
        <v>736</v>
      </c>
      <c r="G295" s="369"/>
      <c r="H295" s="120" t="s">
        <v>736</v>
      </c>
      <c r="I295" s="120" t="s">
        <v>0</v>
      </c>
      <c r="J295" s="120" t="s">
        <v>123</v>
      </c>
      <c r="K295" s="120" t="s">
        <v>562</v>
      </c>
      <c r="L295" s="63"/>
    </row>
    <row r="296" spans="1:12" s="17" customFormat="1" ht="15.75" customHeight="1">
      <c r="A296" s="369"/>
      <c r="B296" s="369"/>
      <c r="C296" s="369"/>
      <c r="D296" s="369"/>
      <c r="E296" s="369"/>
      <c r="F296" s="369"/>
      <c r="G296" s="369"/>
      <c r="H296" s="120" t="s">
        <v>244</v>
      </c>
      <c r="I296" s="120">
        <v>7.8</v>
      </c>
      <c r="J296" s="120" t="s">
        <v>550</v>
      </c>
      <c r="K296" s="120" t="s">
        <v>562</v>
      </c>
      <c r="L296" s="63"/>
    </row>
    <row r="297" spans="1:12" s="17" customFormat="1" ht="15.75" customHeight="1">
      <c r="A297" s="369">
        <f>COUNTA($B$3:B300)</f>
        <v>142</v>
      </c>
      <c r="B297" s="369" t="s">
        <v>373</v>
      </c>
      <c r="C297" s="369" t="s">
        <v>6</v>
      </c>
      <c r="D297" s="369"/>
      <c r="E297" s="369" t="s">
        <v>19</v>
      </c>
      <c r="F297" s="369" t="s">
        <v>272</v>
      </c>
      <c r="G297" s="369"/>
      <c r="H297" s="120" t="s">
        <v>560</v>
      </c>
      <c r="I297" s="120"/>
      <c r="J297" s="120" t="s">
        <v>561</v>
      </c>
      <c r="K297" s="120" t="s">
        <v>563</v>
      </c>
      <c r="L297" s="63"/>
    </row>
    <row r="298" spans="1:12" s="17" customFormat="1" ht="15.75" customHeight="1">
      <c r="A298" s="369"/>
      <c r="B298" s="369"/>
      <c r="C298" s="369"/>
      <c r="D298" s="369"/>
      <c r="E298" s="369"/>
      <c r="F298" s="369"/>
      <c r="G298" s="369"/>
      <c r="H298" s="120" t="s">
        <v>545</v>
      </c>
      <c r="I298" s="120" t="s">
        <v>548</v>
      </c>
      <c r="J298" s="120" t="s">
        <v>549</v>
      </c>
      <c r="K298" s="120" t="s">
        <v>576</v>
      </c>
      <c r="L298" s="63"/>
    </row>
    <row r="299" spans="1:12" s="17" customFormat="1" ht="15.75" customHeight="1">
      <c r="A299" s="369"/>
      <c r="B299" s="369"/>
      <c r="C299" s="369"/>
      <c r="D299" s="369"/>
      <c r="E299" s="369"/>
      <c r="F299" s="369"/>
      <c r="G299" s="369"/>
      <c r="H299" s="57" t="s">
        <v>574</v>
      </c>
      <c r="I299" s="120"/>
      <c r="J299" s="120" t="s">
        <v>575</v>
      </c>
      <c r="K299" s="120"/>
      <c r="L299" s="63"/>
    </row>
    <row r="300" spans="1:12" s="17" customFormat="1" ht="15.75" customHeight="1">
      <c r="A300" s="369"/>
      <c r="B300" s="369"/>
      <c r="C300" s="369"/>
      <c r="D300" s="369"/>
      <c r="E300" s="369"/>
      <c r="F300" s="369"/>
      <c r="G300" s="369"/>
      <c r="H300" s="120" t="s">
        <v>137</v>
      </c>
      <c r="I300" s="120" t="s">
        <v>116</v>
      </c>
      <c r="J300" s="120" t="s">
        <v>554</v>
      </c>
      <c r="K300" s="120" t="s">
        <v>562</v>
      </c>
      <c r="L300" s="63"/>
    </row>
    <row r="301" spans="1:12" s="17" customFormat="1" ht="15.75" customHeight="1">
      <c r="A301" s="369"/>
      <c r="B301" s="369"/>
      <c r="C301" s="369"/>
      <c r="D301" s="369"/>
      <c r="E301" s="369"/>
      <c r="F301" s="369"/>
      <c r="G301" s="369"/>
      <c r="H301" s="120" t="s">
        <v>244</v>
      </c>
      <c r="I301" s="120">
        <v>7.8</v>
      </c>
      <c r="J301" s="120" t="s">
        <v>550</v>
      </c>
      <c r="K301" s="120" t="s">
        <v>562</v>
      </c>
      <c r="L301" s="63"/>
    </row>
    <row r="302" spans="1:12" s="17" customFormat="1" ht="15.75" customHeight="1">
      <c r="A302" s="369">
        <f>COUNTA($B$3:B305)</f>
        <v>143</v>
      </c>
      <c r="B302" s="369" t="s">
        <v>373</v>
      </c>
      <c r="C302" s="369" t="s">
        <v>6</v>
      </c>
      <c r="D302" s="369"/>
      <c r="E302" s="369" t="s">
        <v>19</v>
      </c>
      <c r="F302" s="369" t="s">
        <v>273</v>
      </c>
      <c r="G302" s="369"/>
      <c r="H302" s="120" t="s">
        <v>560</v>
      </c>
      <c r="I302" s="120"/>
      <c r="J302" s="120" t="s">
        <v>561</v>
      </c>
      <c r="K302" s="120" t="s">
        <v>563</v>
      </c>
      <c r="L302" s="63"/>
    </row>
    <row r="303" spans="1:12" s="17" customFormat="1" ht="15.75" customHeight="1">
      <c r="A303" s="369"/>
      <c r="B303" s="369"/>
      <c r="C303" s="369"/>
      <c r="D303" s="369"/>
      <c r="E303" s="369"/>
      <c r="F303" s="369"/>
      <c r="G303" s="369"/>
      <c r="H303" s="120" t="s">
        <v>545</v>
      </c>
      <c r="I303" s="120" t="s">
        <v>548</v>
      </c>
      <c r="J303" s="120" t="s">
        <v>549</v>
      </c>
      <c r="K303" s="120" t="s">
        <v>576</v>
      </c>
      <c r="L303" s="63"/>
    </row>
    <row r="304" spans="1:12" s="17" customFormat="1" ht="15.75" customHeight="1">
      <c r="A304" s="369"/>
      <c r="B304" s="369"/>
      <c r="C304" s="369"/>
      <c r="D304" s="369"/>
      <c r="E304" s="369"/>
      <c r="F304" s="369"/>
      <c r="G304" s="369"/>
      <c r="H304" s="57" t="s">
        <v>574</v>
      </c>
      <c r="I304" s="120"/>
      <c r="J304" s="120" t="s">
        <v>575</v>
      </c>
      <c r="K304" s="120"/>
      <c r="L304" s="63"/>
    </row>
    <row r="305" spans="1:12" s="17" customFormat="1" ht="15.75" customHeight="1">
      <c r="A305" s="369"/>
      <c r="B305" s="369"/>
      <c r="C305" s="369"/>
      <c r="D305" s="369"/>
      <c r="E305" s="369"/>
      <c r="F305" s="369"/>
      <c r="G305" s="369"/>
      <c r="H305" s="120" t="s">
        <v>137</v>
      </c>
      <c r="I305" s="120" t="s">
        <v>116</v>
      </c>
      <c r="J305" s="120" t="s">
        <v>554</v>
      </c>
      <c r="K305" s="120" t="s">
        <v>562</v>
      </c>
      <c r="L305" s="63"/>
    </row>
    <row r="306" spans="1:12" s="17" customFormat="1" ht="15.75" customHeight="1">
      <c r="A306" s="369"/>
      <c r="B306" s="369"/>
      <c r="C306" s="369"/>
      <c r="D306" s="369"/>
      <c r="E306" s="369"/>
      <c r="F306" s="369"/>
      <c r="G306" s="369"/>
      <c r="H306" s="120" t="s">
        <v>244</v>
      </c>
      <c r="I306" s="120">
        <v>7.8</v>
      </c>
      <c r="J306" s="120" t="s">
        <v>550</v>
      </c>
      <c r="K306" s="120" t="s">
        <v>562</v>
      </c>
      <c r="L306" s="63"/>
    </row>
    <row r="307" spans="1:12" s="17" customFormat="1" ht="15.75" customHeight="1">
      <c r="A307" s="369">
        <f>COUNTA($B$3:B307)</f>
        <v>144</v>
      </c>
      <c r="B307" s="369" t="s">
        <v>373</v>
      </c>
      <c r="C307" s="369" t="s">
        <v>6</v>
      </c>
      <c r="D307" s="369"/>
      <c r="E307" s="369" t="s">
        <v>19</v>
      </c>
      <c r="F307" s="369" t="s">
        <v>209</v>
      </c>
      <c r="G307" s="369"/>
      <c r="H307" s="120" t="s">
        <v>137</v>
      </c>
      <c r="I307" s="120" t="s">
        <v>116</v>
      </c>
      <c r="J307" s="120" t="s">
        <v>554</v>
      </c>
      <c r="K307" s="120" t="s">
        <v>562</v>
      </c>
      <c r="L307" s="63"/>
    </row>
    <row r="308" spans="1:12" s="17" customFormat="1" ht="15.75" customHeight="1">
      <c r="A308" s="369"/>
      <c r="B308" s="369"/>
      <c r="C308" s="369"/>
      <c r="D308" s="369"/>
      <c r="E308" s="369"/>
      <c r="F308" s="369"/>
      <c r="G308" s="369"/>
      <c r="H308" s="120" t="s">
        <v>244</v>
      </c>
      <c r="I308" s="120">
        <v>7.8</v>
      </c>
      <c r="J308" s="120" t="s">
        <v>550</v>
      </c>
      <c r="K308" s="120" t="s">
        <v>562</v>
      </c>
      <c r="L308" s="63"/>
    </row>
    <row r="309" spans="1:12" s="17" customFormat="1" ht="15.75" customHeight="1">
      <c r="A309" s="369">
        <f>COUNTA($B$3:B309)</f>
        <v>145</v>
      </c>
      <c r="B309" s="369" t="s">
        <v>373</v>
      </c>
      <c r="C309" s="369" t="s">
        <v>6</v>
      </c>
      <c r="D309" s="369"/>
      <c r="E309" s="369" t="s">
        <v>19</v>
      </c>
      <c r="F309" s="369" t="s">
        <v>211</v>
      </c>
      <c r="G309" s="369"/>
      <c r="H309" s="120" t="s">
        <v>137</v>
      </c>
      <c r="I309" s="120" t="s">
        <v>116</v>
      </c>
      <c r="J309" s="120" t="s">
        <v>554</v>
      </c>
      <c r="K309" s="120" t="s">
        <v>562</v>
      </c>
      <c r="L309" s="63"/>
    </row>
    <row r="310" spans="1:12" s="17" customFormat="1" ht="15.75" customHeight="1">
      <c r="A310" s="369"/>
      <c r="B310" s="369"/>
      <c r="C310" s="369"/>
      <c r="D310" s="369"/>
      <c r="E310" s="369"/>
      <c r="F310" s="369"/>
      <c r="G310" s="369"/>
      <c r="H310" s="120" t="s">
        <v>244</v>
      </c>
      <c r="I310" s="120">
        <v>7.8</v>
      </c>
      <c r="J310" s="120" t="s">
        <v>550</v>
      </c>
      <c r="K310" s="120" t="s">
        <v>562</v>
      </c>
      <c r="L310" s="63"/>
    </row>
    <row r="311" spans="1:12" s="17" customFormat="1" ht="15.75" customHeight="1">
      <c r="A311" s="369">
        <f>COUNTA($B$3:B312)</f>
        <v>146</v>
      </c>
      <c r="B311" s="369" t="s">
        <v>373</v>
      </c>
      <c r="C311" s="369" t="s">
        <v>6</v>
      </c>
      <c r="D311" s="369"/>
      <c r="E311" s="369" t="s">
        <v>19</v>
      </c>
      <c r="F311" s="369" t="s">
        <v>274</v>
      </c>
      <c r="G311" s="369"/>
      <c r="H311" s="120" t="s">
        <v>137</v>
      </c>
      <c r="I311" s="120" t="s">
        <v>116</v>
      </c>
      <c r="J311" s="120" t="s">
        <v>554</v>
      </c>
      <c r="K311" s="120" t="s">
        <v>562</v>
      </c>
      <c r="L311" s="63"/>
    </row>
    <row r="312" spans="1:12" s="17" customFormat="1" ht="15.75" customHeight="1">
      <c r="A312" s="369"/>
      <c r="B312" s="369"/>
      <c r="C312" s="369"/>
      <c r="D312" s="369"/>
      <c r="E312" s="369"/>
      <c r="F312" s="369"/>
      <c r="G312" s="369"/>
      <c r="H312" s="120" t="s">
        <v>244</v>
      </c>
      <c r="I312" s="120">
        <v>7.8</v>
      </c>
      <c r="J312" s="120" t="s">
        <v>550</v>
      </c>
      <c r="K312" s="120" t="s">
        <v>562</v>
      </c>
      <c r="L312" s="63"/>
    </row>
    <row r="313" spans="1:12" s="17" customFormat="1" ht="15.75" customHeight="1">
      <c r="A313" s="369">
        <f>COUNTA($B$3:B314)</f>
        <v>147</v>
      </c>
      <c r="B313" s="369" t="s">
        <v>373</v>
      </c>
      <c r="C313" s="369" t="s">
        <v>6</v>
      </c>
      <c r="D313" s="369"/>
      <c r="E313" s="369" t="s">
        <v>19</v>
      </c>
      <c r="F313" s="369" t="s">
        <v>275</v>
      </c>
      <c r="G313" s="369"/>
      <c r="H313" s="120" t="s">
        <v>137</v>
      </c>
      <c r="I313" s="120" t="s">
        <v>116</v>
      </c>
      <c r="J313" s="120" t="s">
        <v>554</v>
      </c>
      <c r="K313" s="120" t="s">
        <v>562</v>
      </c>
      <c r="L313" s="63"/>
    </row>
    <row r="314" spans="1:12" s="17" customFormat="1" ht="15.75" customHeight="1">
      <c r="A314" s="369"/>
      <c r="B314" s="369"/>
      <c r="C314" s="369"/>
      <c r="D314" s="369"/>
      <c r="E314" s="369"/>
      <c r="F314" s="369"/>
      <c r="G314" s="369"/>
      <c r="H314" s="120" t="s">
        <v>244</v>
      </c>
      <c r="I314" s="120">
        <v>7.8</v>
      </c>
      <c r="J314" s="120" t="s">
        <v>550</v>
      </c>
      <c r="K314" s="120" t="s">
        <v>562</v>
      </c>
      <c r="L314" s="63"/>
    </row>
    <row r="315" spans="1:12" s="17" customFormat="1" ht="15.75" customHeight="1">
      <c r="A315" s="369">
        <f>COUNTA($B$3:B316)</f>
        <v>148</v>
      </c>
      <c r="B315" s="369" t="s">
        <v>373</v>
      </c>
      <c r="C315" s="369" t="s">
        <v>6</v>
      </c>
      <c r="D315" s="369"/>
      <c r="E315" s="369" t="s">
        <v>19</v>
      </c>
      <c r="F315" s="369" t="s">
        <v>276</v>
      </c>
      <c r="G315" s="369"/>
      <c r="H315" s="120" t="s">
        <v>137</v>
      </c>
      <c r="I315" s="120" t="s">
        <v>116</v>
      </c>
      <c r="J315" s="120" t="s">
        <v>554</v>
      </c>
      <c r="K315" s="120" t="s">
        <v>562</v>
      </c>
      <c r="L315" s="63"/>
    </row>
    <row r="316" spans="1:12" s="17" customFormat="1" ht="15.75" customHeight="1">
      <c r="A316" s="369"/>
      <c r="B316" s="369"/>
      <c r="C316" s="369"/>
      <c r="D316" s="369"/>
      <c r="E316" s="369"/>
      <c r="F316" s="369"/>
      <c r="G316" s="369"/>
      <c r="H316" s="120" t="s">
        <v>244</v>
      </c>
      <c r="I316" s="120">
        <v>7.8</v>
      </c>
      <c r="J316" s="120" t="s">
        <v>550</v>
      </c>
      <c r="K316" s="120" t="s">
        <v>562</v>
      </c>
      <c r="L316" s="63"/>
    </row>
    <row r="317" spans="1:12" s="17" customFormat="1" ht="15.75" customHeight="1">
      <c r="A317" s="369">
        <f>COUNTA($B$3:B318)</f>
        <v>149</v>
      </c>
      <c r="B317" s="369" t="s">
        <v>373</v>
      </c>
      <c r="C317" s="369" t="s">
        <v>6</v>
      </c>
      <c r="D317" s="369"/>
      <c r="E317" s="369" t="s">
        <v>19</v>
      </c>
      <c r="F317" s="369" t="s">
        <v>277</v>
      </c>
      <c r="G317" s="369"/>
      <c r="H317" s="120" t="s">
        <v>137</v>
      </c>
      <c r="I317" s="120" t="s">
        <v>116</v>
      </c>
      <c r="J317" s="120" t="s">
        <v>554</v>
      </c>
      <c r="K317" s="120" t="s">
        <v>562</v>
      </c>
      <c r="L317" s="63"/>
    </row>
    <row r="318" spans="1:12" s="17" customFormat="1" ht="15.75" customHeight="1">
      <c r="A318" s="369"/>
      <c r="B318" s="369"/>
      <c r="C318" s="369"/>
      <c r="D318" s="369"/>
      <c r="E318" s="369"/>
      <c r="F318" s="369"/>
      <c r="G318" s="369"/>
      <c r="H318" s="120" t="s">
        <v>244</v>
      </c>
      <c r="I318" s="120">
        <v>7.8</v>
      </c>
      <c r="J318" s="120" t="s">
        <v>550</v>
      </c>
      <c r="K318" s="120" t="s">
        <v>562</v>
      </c>
      <c r="L318" s="63"/>
    </row>
    <row r="319" spans="1:12" s="17" customFormat="1" ht="15.75" customHeight="1">
      <c r="A319" s="369">
        <f>COUNTA($B$3:B319)</f>
        <v>150</v>
      </c>
      <c r="B319" s="369" t="s">
        <v>373</v>
      </c>
      <c r="C319" s="369" t="s">
        <v>3</v>
      </c>
      <c r="D319" s="369"/>
      <c r="E319" s="369" t="s">
        <v>16</v>
      </c>
      <c r="F319" s="369" t="s">
        <v>278</v>
      </c>
      <c r="G319" s="369"/>
      <c r="H319" s="120" t="s">
        <v>130</v>
      </c>
      <c r="I319" s="120" t="s">
        <v>117</v>
      </c>
      <c r="J319" s="120" t="s">
        <v>553</v>
      </c>
      <c r="K319" s="120" t="s">
        <v>562</v>
      </c>
      <c r="L319" s="63"/>
    </row>
    <row r="320" spans="1:12" s="17" customFormat="1" ht="15.75" customHeight="1">
      <c r="A320" s="369"/>
      <c r="B320" s="369"/>
      <c r="C320" s="369"/>
      <c r="D320" s="369"/>
      <c r="E320" s="369"/>
      <c r="F320" s="369"/>
      <c r="G320" s="369"/>
      <c r="H320" s="120" t="s">
        <v>5</v>
      </c>
      <c r="I320" s="120">
        <v>7.8</v>
      </c>
      <c r="J320" s="120" t="s">
        <v>550</v>
      </c>
      <c r="K320" s="120" t="s">
        <v>562</v>
      </c>
      <c r="L320" s="63"/>
    </row>
    <row r="321" spans="1:12" s="17" customFormat="1" ht="15.75" customHeight="1">
      <c r="A321" s="369">
        <f>COUNTA($B$3:B321)</f>
        <v>151</v>
      </c>
      <c r="B321" s="369" t="s">
        <v>373</v>
      </c>
      <c r="C321" s="369" t="s">
        <v>3</v>
      </c>
      <c r="D321" s="369"/>
      <c r="E321" s="369" t="s">
        <v>16</v>
      </c>
      <c r="F321" s="369" t="s">
        <v>279</v>
      </c>
      <c r="G321" s="369"/>
      <c r="H321" s="120" t="s">
        <v>130</v>
      </c>
      <c r="I321" s="120" t="s">
        <v>117</v>
      </c>
      <c r="J321" s="120" t="s">
        <v>553</v>
      </c>
      <c r="K321" s="120" t="s">
        <v>562</v>
      </c>
      <c r="L321" s="63"/>
    </row>
    <row r="322" spans="1:12" s="17" customFormat="1" ht="15.75" customHeight="1">
      <c r="A322" s="369"/>
      <c r="B322" s="369"/>
      <c r="C322" s="369"/>
      <c r="D322" s="369"/>
      <c r="E322" s="369"/>
      <c r="F322" s="369"/>
      <c r="G322" s="369"/>
      <c r="H322" s="120" t="s">
        <v>5</v>
      </c>
      <c r="I322" s="120">
        <v>7.8</v>
      </c>
      <c r="J322" s="120" t="s">
        <v>550</v>
      </c>
      <c r="K322" s="120" t="s">
        <v>562</v>
      </c>
      <c r="L322" s="63"/>
    </row>
    <row r="323" spans="1:12" s="17" customFormat="1" ht="15.75" customHeight="1">
      <c r="A323" s="369">
        <f>COUNTA($B$3:B323)</f>
        <v>152</v>
      </c>
      <c r="B323" s="369" t="s">
        <v>373</v>
      </c>
      <c r="C323" s="369" t="s">
        <v>3</v>
      </c>
      <c r="D323" s="369"/>
      <c r="E323" s="369" t="s">
        <v>16</v>
      </c>
      <c r="F323" s="369" t="s">
        <v>209</v>
      </c>
      <c r="G323" s="369"/>
      <c r="H323" s="120" t="s">
        <v>130</v>
      </c>
      <c r="I323" s="120" t="s">
        <v>117</v>
      </c>
      <c r="J323" s="120" t="s">
        <v>553</v>
      </c>
      <c r="K323" s="120" t="s">
        <v>562</v>
      </c>
      <c r="L323" s="63"/>
    </row>
    <row r="324" spans="1:12" s="17" customFormat="1" ht="15.75" customHeight="1">
      <c r="A324" s="369"/>
      <c r="B324" s="369"/>
      <c r="C324" s="369"/>
      <c r="D324" s="369"/>
      <c r="E324" s="369"/>
      <c r="F324" s="369"/>
      <c r="G324" s="369"/>
      <c r="H324" s="120" t="s">
        <v>5</v>
      </c>
      <c r="I324" s="120">
        <v>7.8</v>
      </c>
      <c r="J324" s="120" t="s">
        <v>550</v>
      </c>
      <c r="K324" s="120" t="s">
        <v>562</v>
      </c>
      <c r="L324" s="63"/>
    </row>
    <row r="325" spans="1:12" s="17" customFormat="1" ht="15.75" customHeight="1">
      <c r="A325" s="369">
        <f>COUNTA($B$3:B325)</f>
        <v>153</v>
      </c>
      <c r="B325" s="369" t="s">
        <v>373</v>
      </c>
      <c r="C325" s="369" t="s">
        <v>3</v>
      </c>
      <c r="D325" s="369"/>
      <c r="E325" s="369" t="s">
        <v>16</v>
      </c>
      <c r="F325" s="369" t="s">
        <v>211</v>
      </c>
      <c r="G325" s="369"/>
      <c r="H325" s="120" t="s">
        <v>130</v>
      </c>
      <c r="I325" s="120" t="s">
        <v>117</v>
      </c>
      <c r="J325" s="120" t="s">
        <v>553</v>
      </c>
      <c r="K325" s="120" t="s">
        <v>562</v>
      </c>
      <c r="L325" s="63"/>
    </row>
    <row r="326" spans="1:12" s="17" customFormat="1" ht="15.75" customHeight="1">
      <c r="A326" s="369"/>
      <c r="B326" s="369"/>
      <c r="C326" s="369"/>
      <c r="D326" s="369"/>
      <c r="E326" s="369"/>
      <c r="F326" s="369"/>
      <c r="G326" s="369"/>
      <c r="H326" s="120" t="s">
        <v>5</v>
      </c>
      <c r="I326" s="120">
        <v>7.8</v>
      </c>
      <c r="J326" s="120" t="s">
        <v>550</v>
      </c>
      <c r="K326" s="120" t="s">
        <v>562</v>
      </c>
      <c r="L326" s="63"/>
    </row>
    <row r="327" spans="1:12" s="17" customFormat="1" ht="15.75" customHeight="1">
      <c r="A327" s="369">
        <f>COUNTA($B$3:B327)</f>
        <v>154</v>
      </c>
      <c r="B327" s="369" t="s">
        <v>373</v>
      </c>
      <c r="C327" s="369" t="s">
        <v>3</v>
      </c>
      <c r="D327" s="369"/>
      <c r="E327" s="369" t="s">
        <v>16</v>
      </c>
      <c r="F327" s="369" t="s">
        <v>280</v>
      </c>
      <c r="G327" s="369"/>
      <c r="H327" s="120" t="s">
        <v>130</v>
      </c>
      <c r="I327" s="120" t="s">
        <v>117</v>
      </c>
      <c r="J327" s="120" t="s">
        <v>553</v>
      </c>
      <c r="K327" s="120" t="s">
        <v>562</v>
      </c>
      <c r="L327" s="63"/>
    </row>
    <row r="328" spans="1:12" s="17" customFormat="1" ht="15.75" customHeight="1">
      <c r="A328" s="369"/>
      <c r="B328" s="369"/>
      <c r="C328" s="369"/>
      <c r="D328" s="369"/>
      <c r="E328" s="369"/>
      <c r="F328" s="369"/>
      <c r="G328" s="369"/>
      <c r="H328" s="120" t="s">
        <v>5</v>
      </c>
      <c r="I328" s="120">
        <v>7.8</v>
      </c>
      <c r="J328" s="120" t="s">
        <v>550</v>
      </c>
      <c r="K328" s="120" t="s">
        <v>562</v>
      </c>
      <c r="L328" s="63"/>
    </row>
    <row r="329" spans="1:12" s="17" customFormat="1" ht="15.75" customHeight="1">
      <c r="A329" s="369">
        <f>COUNTA($B$3:B329)</f>
        <v>155</v>
      </c>
      <c r="B329" s="369" t="s">
        <v>373</v>
      </c>
      <c r="C329" s="369" t="s">
        <v>3</v>
      </c>
      <c r="D329" s="369"/>
      <c r="E329" s="369" t="s">
        <v>16</v>
      </c>
      <c r="F329" s="369" t="s">
        <v>281</v>
      </c>
      <c r="G329" s="369"/>
      <c r="H329" s="120" t="s">
        <v>130</v>
      </c>
      <c r="I329" s="120" t="s">
        <v>117</v>
      </c>
      <c r="J329" s="120" t="s">
        <v>553</v>
      </c>
      <c r="K329" s="120" t="s">
        <v>562</v>
      </c>
      <c r="L329" s="63"/>
    </row>
    <row r="330" spans="1:12" s="17" customFormat="1" ht="15.75" customHeight="1">
      <c r="A330" s="369"/>
      <c r="B330" s="369"/>
      <c r="C330" s="369"/>
      <c r="D330" s="369"/>
      <c r="E330" s="369"/>
      <c r="F330" s="369"/>
      <c r="G330" s="369"/>
      <c r="H330" s="120" t="s">
        <v>5</v>
      </c>
      <c r="I330" s="120">
        <v>7.8</v>
      </c>
      <c r="J330" s="120" t="s">
        <v>550</v>
      </c>
      <c r="K330" s="120" t="s">
        <v>562</v>
      </c>
      <c r="L330" s="63"/>
    </row>
    <row r="331" spans="1:12" s="17" customFormat="1" ht="15.75" customHeight="1">
      <c r="A331" s="369">
        <f>COUNTA($B$3:B331)</f>
        <v>156</v>
      </c>
      <c r="B331" s="369" t="s">
        <v>373</v>
      </c>
      <c r="C331" s="369" t="s">
        <v>3</v>
      </c>
      <c r="D331" s="369"/>
      <c r="E331" s="369" t="s">
        <v>266</v>
      </c>
      <c r="F331" s="369" t="s">
        <v>122</v>
      </c>
      <c r="G331" s="369"/>
      <c r="H331" s="120" t="s">
        <v>247</v>
      </c>
      <c r="I331" s="120">
        <v>3.5</v>
      </c>
      <c r="J331" s="120" t="s">
        <v>552</v>
      </c>
      <c r="K331" s="120"/>
      <c r="L331" s="63"/>
    </row>
    <row r="332" spans="1:12" s="17" customFormat="1" ht="15.75" customHeight="1">
      <c r="A332" s="369"/>
      <c r="B332" s="369"/>
      <c r="C332" s="369"/>
      <c r="D332" s="369"/>
      <c r="E332" s="369"/>
      <c r="F332" s="369"/>
      <c r="G332" s="369"/>
      <c r="H332" s="120" t="s">
        <v>5</v>
      </c>
      <c r="I332" s="120">
        <v>7.8</v>
      </c>
      <c r="J332" s="120" t="s">
        <v>550</v>
      </c>
      <c r="K332" s="120" t="s">
        <v>562</v>
      </c>
      <c r="L332" s="63" t="s">
        <v>352</v>
      </c>
    </row>
    <row r="333" spans="1:12" s="17" customFormat="1" ht="15.75" customHeight="1">
      <c r="A333" s="369">
        <f>COUNTA($B$3:B333)</f>
        <v>157</v>
      </c>
      <c r="B333" s="369" t="s">
        <v>373</v>
      </c>
      <c r="C333" s="369" t="s">
        <v>3</v>
      </c>
      <c r="D333" s="369"/>
      <c r="E333" s="369" t="s">
        <v>126</v>
      </c>
      <c r="F333" s="369" t="s">
        <v>284</v>
      </c>
      <c r="G333" s="369"/>
      <c r="H333" s="120" t="s">
        <v>592</v>
      </c>
      <c r="I333" s="120" t="s">
        <v>0</v>
      </c>
      <c r="J333" s="120" t="s">
        <v>571</v>
      </c>
      <c r="K333" s="120" t="s">
        <v>572</v>
      </c>
      <c r="L333" s="67" t="s">
        <v>570</v>
      </c>
    </row>
    <row r="334" spans="1:12" s="17" customFormat="1" ht="15.75" customHeight="1">
      <c r="A334" s="369"/>
      <c r="B334" s="369"/>
      <c r="C334" s="369"/>
      <c r="D334" s="369"/>
      <c r="E334" s="369"/>
      <c r="F334" s="369"/>
      <c r="G334" s="369"/>
      <c r="H334" s="120" t="s">
        <v>5</v>
      </c>
      <c r="I334" s="120">
        <v>7.8</v>
      </c>
      <c r="J334" s="120" t="s">
        <v>550</v>
      </c>
      <c r="K334" s="120" t="s">
        <v>562</v>
      </c>
      <c r="L334" s="63"/>
    </row>
    <row r="335" spans="1:12" s="17" customFormat="1" ht="15.75" customHeight="1">
      <c r="A335" s="369">
        <f>COUNTA($B$3:B335)</f>
        <v>158</v>
      </c>
      <c r="B335" s="369" t="s">
        <v>373</v>
      </c>
      <c r="C335" s="369" t="s">
        <v>3</v>
      </c>
      <c r="D335" s="369"/>
      <c r="E335" s="369" t="s">
        <v>126</v>
      </c>
      <c r="F335" s="369" t="s">
        <v>285</v>
      </c>
      <c r="G335" s="369"/>
      <c r="H335" s="120" t="s">
        <v>592</v>
      </c>
      <c r="I335" s="120" t="s">
        <v>0</v>
      </c>
      <c r="J335" s="120" t="s">
        <v>571</v>
      </c>
      <c r="K335" s="120" t="s">
        <v>572</v>
      </c>
      <c r="L335" s="67" t="s">
        <v>570</v>
      </c>
    </row>
    <row r="336" spans="1:12" s="17" customFormat="1" ht="15.75" customHeight="1">
      <c r="A336" s="369"/>
      <c r="B336" s="369"/>
      <c r="C336" s="369"/>
      <c r="D336" s="369"/>
      <c r="E336" s="369"/>
      <c r="F336" s="369"/>
      <c r="G336" s="369"/>
      <c r="H336" s="120" t="s">
        <v>5</v>
      </c>
      <c r="I336" s="120">
        <v>7.8</v>
      </c>
      <c r="J336" s="120" t="s">
        <v>550</v>
      </c>
      <c r="K336" s="120" t="s">
        <v>562</v>
      </c>
      <c r="L336" s="63"/>
    </row>
    <row r="337" spans="1:12" s="17" customFormat="1" ht="15.75" customHeight="1">
      <c r="A337" s="369">
        <f>COUNTA($B$3:B337)</f>
        <v>159</v>
      </c>
      <c r="B337" s="369" t="s">
        <v>373</v>
      </c>
      <c r="C337" s="369" t="s">
        <v>3</v>
      </c>
      <c r="D337" s="369"/>
      <c r="E337" s="369" t="s">
        <v>120</v>
      </c>
      <c r="F337" s="369" t="s">
        <v>166</v>
      </c>
      <c r="G337" s="369"/>
      <c r="H337" s="120" t="s">
        <v>138</v>
      </c>
      <c r="I337" s="120" t="s">
        <v>139</v>
      </c>
      <c r="J337" s="120" t="s">
        <v>551</v>
      </c>
      <c r="K337" s="120" t="s">
        <v>562</v>
      </c>
      <c r="L337" s="63"/>
    </row>
    <row r="338" spans="1:12" s="17" customFormat="1" ht="15.75" customHeight="1">
      <c r="A338" s="369"/>
      <c r="B338" s="369"/>
      <c r="C338" s="369"/>
      <c r="D338" s="369"/>
      <c r="E338" s="369"/>
      <c r="F338" s="369"/>
      <c r="G338" s="369"/>
      <c r="H338" s="120" t="s">
        <v>5</v>
      </c>
      <c r="I338" s="120">
        <v>7.8</v>
      </c>
      <c r="J338" s="120" t="s">
        <v>550</v>
      </c>
      <c r="K338" s="120" t="s">
        <v>562</v>
      </c>
      <c r="L338" s="63"/>
    </row>
    <row r="339" spans="1:12" s="17" customFormat="1" ht="15.75" customHeight="1">
      <c r="A339" s="369">
        <f>COUNTA($B$3:B339)</f>
        <v>160</v>
      </c>
      <c r="B339" s="369" t="s">
        <v>373</v>
      </c>
      <c r="C339" s="369" t="s">
        <v>3</v>
      </c>
      <c r="D339" s="369"/>
      <c r="E339" s="369" t="s">
        <v>120</v>
      </c>
      <c r="F339" s="369" t="s">
        <v>196</v>
      </c>
      <c r="G339" s="369"/>
      <c r="H339" s="120" t="s">
        <v>138</v>
      </c>
      <c r="I339" s="120" t="s">
        <v>139</v>
      </c>
      <c r="J339" s="120" t="s">
        <v>551</v>
      </c>
      <c r="K339" s="120" t="s">
        <v>562</v>
      </c>
      <c r="L339" s="63"/>
    </row>
    <row r="340" spans="1:12" s="17" customFormat="1" ht="15.75" customHeight="1">
      <c r="A340" s="369"/>
      <c r="B340" s="369"/>
      <c r="C340" s="369"/>
      <c r="D340" s="369"/>
      <c r="E340" s="369"/>
      <c r="F340" s="369"/>
      <c r="G340" s="369"/>
      <c r="H340" s="120" t="s">
        <v>5</v>
      </c>
      <c r="I340" s="120">
        <v>7.8</v>
      </c>
      <c r="J340" s="120" t="s">
        <v>550</v>
      </c>
      <c r="K340" s="120" t="s">
        <v>562</v>
      </c>
      <c r="L340" s="63"/>
    </row>
    <row r="341" spans="1:12" s="17" customFormat="1" ht="15.75" customHeight="1">
      <c r="A341" s="369">
        <f>COUNTA($B$3:B341)</f>
        <v>161</v>
      </c>
      <c r="B341" s="369" t="s">
        <v>373</v>
      </c>
      <c r="C341" s="369" t="s">
        <v>3</v>
      </c>
      <c r="D341" s="369"/>
      <c r="E341" s="369" t="s">
        <v>123</v>
      </c>
      <c r="F341" s="369" t="s">
        <v>736</v>
      </c>
      <c r="G341" s="369"/>
      <c r="H341" s="120" t="s">
        <v>736</v>
      </c>
      <c r="I341" s="120" t="s">
        <v>0</v>
      </c>
      <c r="J341" s="120" t="s">
        <v>123</v>
      </c>
      <c r="K341" s="120" t="s">
        <v>562</v>
      </c>
      <c r="L341" s="63"/>
    </row>
    <row r="342" spans="1:12" s="17" customFormat="1" ht="15.75" customHeight="1">
      <c r="A342" s="369"/>
      <c r="B342" s="369"/>
      <c r="C342" s="369"/>
      <c r="D342" s="369"/>
      <c r="E342" s="369"/>
      <c r="F342" s="369"/>
      <c r="G342" s="369"/>
      <c r="H342" s="120" t="s">
        <v>244</v>
      </c>
      <c r="I342" s="120">
        <v>7.8</v>
      </c>
      <c r="J342" s="120" t="s">
        <v>550</v>
      </c>
      <c r="K342" s="120" t="s">
        <v>562</v>
      </c>
      <c r="L342" s="63"/>
    </row>
    <row r="343" spans="1:12" s="17" customFormat="1" ht="15.75" customHeight="1">
      <c r="A343" s="369">
        <f>COUNTA($B$3:B345)</f>
        <v>162</v>
      </c>
      <c r="B343" s="369" t="s">
        <v>373</v>
      </c>
      <c r="C343" s="369" t="s">
        <v>3</v>
      </c>
      <c r="D343" s="369"/>
      <c r="E343" s="369" t="s">
        <v>19</v>
      </c>
      <c r="F343" s="369" t="s">
        <v>278</v>
      </c>
      <c r="G343" s="369"/>
      <c r="H343" s="120" t="s">
        <v>565</v>
      </c>
      <c r="I343" s="68"/>
      <c r="J343" s="120" t="s">
        <v>566</v>
      </c>
      <c r="K343" s="120" t="s">
        <v>567</v>
      </c>
      <c r="L343" s="63"/>
    </row>
    <row r="344" spans="1:12" s="17" customFormat="1" ht="15.75" customHeight="1">
      <c r="A344" s="369"/>
      <c r="B344" s="369"/>
      <c r="C344" s="369"/>
      <c r="D344" s="369"/>
      <c r="E344" s="369"/>
      <c r="F344" s="369"/>
      <c r="G344" s="369"/>
      <c r="H344" s="120" t="s">
        <v>560</v>
      </c>
      <c r="I344" s="120"/>
      <c r="J344" s="120" t="s">
        <v>561</v>
      </c>
      <c r="K344" s="120" t="s">
        <v>563</v>
      </c>
      <c r="L344" s="63"/>
    </row>
    <row r="345" spans="1:12" s="17" customFormat="1" ht="15.75" customHeight="1">
      <c r="A345" s="369"/>
      <c r="B345" s="369"/>
      <c r="C345" s="369"/>
      <c r="D345" s="369"/>
      <c r="E345" s="369"/>
      <c r="F345" s="369"/>
      <c r="G345" s="369"/>
      <c r="H345" s="120" t="s">
        <v>137</v>
      </c>
      <c r="I345" s="120" t="s">
        <v>116</v>
      </c>
      <c r="J345" s="120" t="s">
        <v>554</v>
      </c>
      <c r="K345" s="120" t="s">
        <v>562</v>
      </c>
      <c r="L345" s="63"/>
    </row>
    <row r="346" spans="1:12" s="17" customFormat="1" ht="15.75" customHeight="1">
      <c r="A346" s="369"/>
      <c r="B346" s="369"/>
      <c r="C346" s="369"/>
      <c r="D346" s="369"/>
      <c r="E346" s="369"/>
      <c r="F346" s="369"/>
      <c r="G346" s="369"/>
      <c r="H346" s="120" t="s">
        <v>5</v>
      </c>
      <c r="I346" s="120">
        <v>7.8</v>
      </c>
      <c r="J346" s="120" t="s">
        <v>550</v>
      </c>
      <c r="K346" s="120" t="s">
        <v>562</v>
      </c>
      <c r="L346" s="63"/>
    </row>
    <row r="347" spans="1:12" s="17" customFormat="1" ht="15.75" customHeight="1">
      <c r="A347" s="369">
        <f>COUNTA($B$3:B349)</f>
        <v>163</v>
      </c>
      <c r="B347" s="369" t="s">
        <v>373</v>
      </c>
      <c r="C347" s="369" t="s">
        <v>3</v>
      </c>
      <c r="D347" s="369"/>
      <c r="E347" s="369" t="s">
        <v>19</v>
      </c>
      <c r="F347" s="369" t="s">
        <v>279</v>
      </c>
      <c r="G347" s="369"/>
      <c r="H347" s="120" t="s">
        <v>565</v>
      </c>
      <c r="I347" s="68"/>
      <c r="J347" s="120" t="s">
        <v>566</v>
      </c>
      <c r="K347" s="120" t="s">
        <v>567</v>
      </c>
      <c r="L347" s="63"/>
    </row>
    <row r="348" spans="1:12" s="17" customFormat="1" ht="15.75" customHeight="1">
      <c r="A348" s="369"/>
      <c r="B348" s="369"/>
      <c r="C348" s="369"/>
      <c r="D348" s="369"/>
      <c r="E348" s="369"/>
      <c r="F348" s="369"/>
      <c r="G348" s="369"/>
      <c r="H348" s="120" t="s">
        <v>560</v>
      </c>
      <c r="I348" s="120"/>
      <c r="J348" s="120" t="s">
        <v>561</v>
      </c>
      <c r="K348" s="120" t="s">
        <v>563</v>
      </c>
      <c r="L348" s="63"/>
    </row>
    <row r="349" spans="1:12" s="17" customFormat="1" ht="15.75" customHeight="1">
      <c r="A349" s="369"/>
      <c r="B349" s="369"/>
      <c r="C349" s="369"/>
      <c r="D349" s="369"/>
      <c r="E349" s="369"/>
      <c r="F349" s="369"/>
      <c r="G349" s="369"/>
      <c r="H349" s="120" t="s">
        <v>137</v>
      </c>
      <c r="I349" s="120" t="s">
        <v>116</v>
      </c>
      <c r="J349" s="120" t="s">
        <v>554</v>
      </c>
      <c r="K349" s="120" t="s">
        <v>562</v>
      </c>
      <c r="L349" s="63"/>
    </row>
    <row r="350" spans="1:12" s="17" customFormat="1" ht="15.75" customHeight="1">
      <c r="A350" s="369"/>
      <c r="B350" s="369"/>
      <c r="C350" s="369"/>
      <c r="D350" s="369"/>
      <c r="E350" s="369"/>
      <c r="F350" s="369"/>
      <c r="G350" s="369"/>
      <c r="H350" s="120" t="s">
        <v>5</v>
      </c>
      <c r="I350" s="120">
        <v>7.8</v>
      </c>
      <c r="J350" s="120" t="s">
        <v>550</v>
      </c>
      <c r="K350" s="120" t="s">
        <v>562</v>
      </c>
      <c r="L350" s="63"/>
    </row>
    <row r="351" spans="1:12" s="17" customFormat="1" ht="15.75" customHeight="1">
      <c r="A351" s="369">
        <f>COUNTA($B$3:B351)</f>
        <v>164</v>
      </c>
      <c r="B351" s="369" t="s">
        <v>373</v>
      </c>
      <c r="C351" s="369" t="s">
        <v>3</v>
      </c>
      <c r="D351" s="369"/>
      <c r="E351" s="369" t="s">
        <v>19</v>
      </c>
      <c r="F351" s="369" t="s">
        <v>209</v>
      </c>
      <c r="G351" s="369"/>
      <c r="H351" s="120" t="s">
        <v>137</v>
      </c>
      <c r="I351" s="120" t="s">
        <v>116</v>
      </c>
      <c r="J351" s="120" t="s">
        <v>554</v>
      </c>
      <c r="K351" s="120" t="s">
        <v>562</v>
      </c>
      <c r="L351" s="63"/>
    </row>
    <row r="352" spans="1:12" s="17" customFormat="1" ht="15.75" customHeight="1">
      <c r="A352" s="369"/>
      <c r="B352" s="369"/>
      <c r="C352" s="369"/>
      <c r="D352" s="369"/>
      <c r="E352" s="369"/>
      <c r="F352" s="369"/>
      <c r="G352" s="369"/>
      <c r="H352" s="120" t="s">
        <v>5</v>
      </c>
      <c r="I352" s="120">
        <v>7.8</v>
      </c>
      <c r="J352" s="120" t="s">
        <v>550</v>
      </c>
      <c r="K352" s="120" t="s">
        <v>562</v>
      </c>
      <c r="L352" s="63"/>
    </row>
    <row r="353" spans="1:12" s="17" customFormat="1" ht="15.75" customHeight="1">
      <c r="A353" s="369">
        <f>COUNTA($B$3:B353)</f>
        <v>165</v>
      </c>
      <c r="B353" s="369" t="s">
        <v>373</v>
      </c>
      <c r="C353" s="369" t="s">
        <v>3</v>
      </c>
      <c r="D353" s="369"/>
      <c r="E353" s="369" t="s">
        <v>19</v>
      </c>
      <c r="F353" s="369" t="s">
        <v>211</v>
      </c>
      <c r="G353" s="369"/>
      <c r="H353" s="120" t="s">
        <v>137</v>
      </c>
      <c r="I353" s="120" t="s">
        <v>116</v>
      </c>
      <c r="J353" s="120" t="s">
        <v>554</v>
      </c>
      <c r="K353" s="120" t="s">
        <v>562</v>
      </c>
      <c r="L353" s="63"/>
    </row>
    <row r="354" spans="1:12" s="17" customFormat="1" ht="15.75" customHeight="1">
      <c r="A354" s="369"/>
      <c r="B354" s="369"/>
      <c r="C354" s="369"/>
      <c r="D354" s="369"/>
      <c r="E354" s="369"/>
      <c r="F354" s="369"/>
      <c r="G354" s="369"/>
      <c r="H354" s="120" t="s">
        <v>5</v>
      </c>
      <c r="I354" s="120">
        <v>7.8</v>
      </c>
      <c r="J354" s="120" t="s">
        <v>550</v>
      </c>
      <c r="K354" s="120" t="s">
        <v>562</v>
      </c>
      <c r="L354" s="63"/>
    </row>
    <row r="355" spans="1:12" s="17" customFormat="1" ht="15.75" customHeight="1">
      <c r="A355" s="369">
        <f>COUNTA($B$3:B356)</f>
        <v>166</v>
      </c>
      <c r="B355" s="369" t="s">
        <v>373</v>
      </c>
      <c r="C355" s="369" t="s">
        <v>3</v>
      </c>
      <c r="D355" s="369"/>
      <c r="E355" s="369" t="s">
        <v>19</v>
      </c>
      <c r="F355" s="369" t="s">
        <v>280</v>
      </c>
      <c r="G355" s="369"/>
      <c r="H355" s="120" t="s">
        <v>560</v>
      </c>
      <c r="I355" s="120"/>
      <c r="J355" s="120" t="s">
        <v>561</v>
      </c>
      <c r="K355" s="120" t="s">
        <v>563</v>
      </c>
      <c r="L355" s="63"/>
    </row>
    <row r="356" spans="1:12" s="17" customFormat="1" ht="15.75" customHeight="1">
      <c r="A356" s="369"/>
      <c r="B356" s="369"/>
      <c r="C356" s="369"/>
      <c r="D356" s="369"/>
      <c r="E356" s="369"/>
      <c r="F356" s="369"/>
      <c r="G356" s="369"/>
      <c r="H356" s="120" t="s">
        <v>137</v>
      </c>
      <c r="I356" s="120" t="s">
        <v>116</v>
      </c>
      <c r="J356" s="120" t="s">
        <v>554</v>
      </c>
      <c r="K356" s="120" t="s">
        <v>562</v>
      </c>
      <c r="L356" s="63"/>
    </row>
    <row r="357" spans="1:12" s="17" customFormat="1" ht="15.75" customHeight="1">
      <c r="A357" s="369"/>
      <c r="B357" s="369"/>
      <c r="C357" s="369"/>
      <c r="D357" s="369"/>
      <c r="E357" s="369"/>
      <c r="F357" s="369"/>
      <c r="G357" s="369"/>
      <c r="H357" s="120" t="s">
        <v>5</v>
      </c>
      <c r="I357" s="120">
        <v>7.8</v>
      </c>
      <c r="J357" s="120" t="s">
        <v>550</v>
      </c>
      <c r="K357" s="120" t="s">
        <v>562</v>
      </c>
      <c r="L357" s="63"/>
    </row>
    <row r="358" spans="1:12" s="17" customFormat="1" ht="15.75" customHeight="1">
      <c r="A358" s="369">
        <f>COUNTA($B$3:B359)</f>
        <v>167</v>
      </c>
      <c r="B358" s="369" t="s">
        <v>373</v>
      </c>
      <c r="C358" s="369" t="s">
        <v>3</v>
      </c>
      <c r="D358" s="369"/>
      <c r="E358" s="369" t="s">
        <v>19</v>
      </c>
      <c r="F358" s="369" t="s">
        <v>281</v>
      </c>
      <c r="G358" s="369"/>
      <c r="H358" s="120" t="s">
        <v>560</v>
      </c>
      <c r="I358" s="120"/>
      <c r="J358" s="120" t="s">
        <v>561</v>
      </c>
      <c r="K358" s="120" t="s">
        <v>563</v>
      </c>
      <c r="L358" s="63"/>
    </row>
    <row r="359" spans="1:12" s="17" customFormat="1" ht="15.75" customHeight="1">
      <c r="A359" s="369"/>
      <c r="B359" s="369"/>
      <c r="C359" s="369"/>
      <c r="D359" s="369"/>
      <c r="E359" s="369"/>
      <c r="F359" s="369"/>
      <c r="G359" s="369"/>
      <c r="H359" s="120" t="s">
        <v>137</v>
      </c>
      <c r="I359" s="120" t="s">
        <v>116</v>
      </c>
      <c r="J359" s="120" t="s">
        <v>554</v>
      </c>
      <c r="K359" s="120" t="s">
        <v>562</v>
      </c>
      <c r="L359" s="63"/>
    </row>
    <row r="360" spans="1:12" s="17" customFormat="1" ht="15.75" customHeight="1">
      <c r="A360" s="369"/>
      <c r="B360" s="369"/>
      <c r="C360" s="369"/>
      <c r="D360" s="369"/>
      <c r="E360" s="369"/>
      <c r="F360" s="369"/>
      <c r="G360" s="369"/>
      <c r="H360" s="120" t="s">
        <v>5</v>
      </c>
      <c r="I360" s="120">
        <v>7.8</v>
      </c>
      <c r="J360" s="120" t="s">
        <v>550</v>
      </c>
      <c r="K360" s="120" t="s">
        <v>562</v>
      </c>
      <c r="L360" s="63"/>
    </row>
    <row r="361" spans="1:12" s="17" customFormat="1" ht="15.75" customHeight="1">
      <c r="A361" s="369">
        <f>COUNTA($B$3:B361)</f>
        <v>168</v>
      </c>
      <c r="B361" s="369" t="s">
        <v>373</v>
      </c>
      <c r="C361" s="370" t="s">
        <v>7</v>
      </c>
      <c r="D361" s="369"/>
      <c r="E361" s="369" t="s">
        <v>16</v>
      </c>
      <c r="F361" s="369" t="s">
        <v>267</v>
      </c>
      <c r="G361" s="369"/>
      <c r="H361" s="120" t="s">
        <v>130</v>
      </c>
      <c r="I361" s="120" t="s">
        <v>117</v>
      </c>
      <c r="J361" s="120" t="s">
        <v>553</v>
      </c>
      <c r="K361" s="120" t="s">
        <v>562</v>
      </c>
      <c r="L361" s="63"/>
    </row>
    <row r="362" spans="1:12" s="20" customFormat="1" ht="17.25" customHeight="1">
      <c r="A362" s="369"/>
      <c r="B362" s="369"/>
      <c r="C362" s="370"/>
      <c r="D362" s="369"/>
      <c r="E362" s="369"/>
      <c r="F362" s="369"/>
      <c r="G362" s="369"/>
      <c r="H362" s="120" t="s">
        <v>5</v>
      </c>
      <c r="I362" s="120">
        <v>7.8</v>
      </c>
      <c r="J362" s="120" t="s">
        <v>550</v>
      </c>
      <c r="K362" s="120" t="s">
        <v>562</v>
      </c>
      <c r="L362" s="64"/>
    </row>
    <row r="363" spans="1:12" s="17" customFormat="1" ht="15.75" customHeight="1">
      <c r="A363" s="369">
        <f>COUNTA($B$3:B363)</f>
        <v>169</v>
      </c>
      <c r="B363" s="369" t="s">
        <v>373</v>
      </c>
      <c r="C363" s="370" t="s">
        <v>7</v>
      </c>
      <c r="D363" s="369"/>
      <c r="E363" s="369" t="s">
        <v>16</v>
      </c>
      <c r="F363" s="369" t="s">
        <v>268</v>
      </c>
      <c r="G363" s="369"/>
      <c r="H363" s="120" t="s">
        <v>130</v>
      </c>
      <c r="I363" s="120" t="s">
        <v>117</v>
      </c>
      <c r="J363" s="120" t="s">
        <v>553</v>
      </c>
      <c r="K363" s="120" t="s">
        <v>562</v>
      </c>
      <c r="L363" s="63"/>
    </row>
    <row r="364" spans="1:12" s="20" customFormat="1" ht="17.25" customHeight="1">
      <c r="A364" s="369"/>
      <c r="B364" s="369"/>
      <c r="C364" s="370"/>
      <c r="D364" s="369"/>
      <c r="E364" s="369"/>
      <c r="F364" s="369"/>
      <c r="G364" s="369"/>
      <c r="H364" s="120" t="s">
        <v>5</v>
      </c>
      <c r="I364" s="120">
        <v>7.8</v>
      </c>
      <c r="J364" s="120" t="s">
        <v>550</v>
      </c>
      <c r="K364" s="120" t="s">
        <v>562</v>
      </c>
      <c r="L364" s="64"/>
    </row>
    <row r="365" spans="1:12" s="17" customFormat="1" ht="15.75" customHeight="1">
      <c r="A365" s="369">
        <f>COUNTA($B$3:B365)</f>
        <v>170</v>
      </c>
      <c r="B365" s="369" t="s">
        <v>373</v>
      </c>
      <c r="C365" s="370" t="s">
        <v>7</v>
      </c>
      <c r="D365" s="369"/>
      <c r="E365" s="369" t="s">
        <v>16</v>
      </c>
      <c r="F365" s="369" t="s">
        <v>269</v>
      </c>
      <c r="G365" s="369"/>
      <c r="H365" s="120" t="s">
        <v>130</v>
      </c>
      <c r="I365" s="120" t="s">
        <v>117</v>
      </c>
      <c r="J365" s="120" t="s">
        <v>553</v>
      </c>
      <c r="K365" s="120" t="s">
        <v>562</v>
      </c>
      <c r="L365" s="63"/>
    </row>
    <row r="366" spans="1:12" s="20" customFormat="1" ht="17.25" customHeight="1">
      <c r="A366" s="369"/>
      <c r="B366" s="369"/>
      <c r="C366" s="370"/>
      <c r="D366" s="369"/>
      <c r="E366" s="369"/>
      <c r="F366" s="369"/>
      <c r="G366" s="369"/>
      <c r="H366" s="120" t="s">
        <v>5</v>
      </c>
      <c r="I366" s="120">
        <v>7.8</v>
      </c>
      <c r="J366" s="120" t="s">
        <v>550</v>
      </c>
      <c r="K366" s="120" t="s">
        <v>562</v>
      </c>
      <c r="L366" s="64"/>
    </row>
    <row r="367" spans="1:12" s="17" customFormat="1" ht="15.75" customHeight="1">
      <c r="A367" s="369">
        <f>COUNTA($B$3:B367)</f>
        <v>171</v>
      </c>
      <c r="B367" s="369" t="s">
        <v>373</v>
      </c>
      <c r="C367" s="370" t="s">
        <v>7</v>
      </c>
      <c r="D367" s="369"/>
      <c r="E367" s="369" t="s">
        <v>16</v>
      </c>
      <c r="F367" s="369" t="s">
        <v>270</v>
      </c>
      <c r="G367" s="369"/>
      <c r="H367" s="120" t="s">
        <v>130</v>
      </c>
      <c r="I367" s="120" t="s">
        <v>117</v>
      </c>
      <c r="J367" s="120" t="s">
        <v>553</v>
      </c>
      <c r="K367" s="120" t="s">
        <v>562</v>
      </c>
      <c r="L367" s="63"/>
    </row>
    <row r="368" spans="1:12" s="20" customFormat="1" ht="17.25" customHeight="1">
      <c r="A368" s="369"/>
      <c r="B368" s="369"/>
      <c r="C368" s="370"/>
      <c r="D368" s="369"/>
      <c r="E368" s="369"/>
      <c r="F368" s="369"/>
      <c r="G368" s="369"/>
      <c r="H368" s="120" t="s">
        <v>5</v>
      </c>
      <c r="I368" s="120">
        <v>7.8</v>
      </c>
      <c r="J368" s="120" t="s">
        <v>550</v>
      </c>
      <c r="K368" s="120" t="s">
        <v>562</v>
      </c>
      <c r="L368" s="64"/>
    </row>
    <row r="369" spans="1:12" s="20" customFormat="1" ht="17.25" customHeight="1">
      <c r="A369" s="369">
        <f>COUNTA($B$3:B371)</f>
        <v>172</v>
      </c>
      <c r="B369" s="369" t="s">
        <v>373</v>
      </c>
      <c r="C369" s="370" t="s">
        <v>7</v>
      </c>
      <c r="D369" s="369"/>
      <c r="E369" s="369" t="s">
        <v>19</v>
      </c>
      <c r="F369" s="369" t="s">
        <v>267</v>
      </c>
      <c r="G369" s="369"/>
      <c r="H369" s="120" t="s">
        <v>577</v>
      </c>
      <c r="I369" s="120"/>
      <c r="J369" s="120" t="s">
        <v>578</v>
      </c>
      <c r="K369" s="120" t="s">
        <v>579</v>
      </c>
      <c r="L369" s="64"/>
    </row>
    <row r="370" spans="1:12" s="17" customFormat="1" ht="15.75" customHeight="1">
      <c r="A370" s="369"/>
      <c r="B370" s="369"/>
      <c r="C370" s="370"/>
      <c r="D370" s="369"/>
      <c r="E370" s="369"/>
      <c r="F370" s="369"/>
      <c r="G370" s="369"/>
      <c r="H370" s="120" t="s">
        <v>545</v>
      </c>
      <c r="I370" s="120" t="s">
        <v>0</v>
      </c>
      <c r="J370" s="120" t="s">
        <v>549</v>
      </c>
      <c r="K370" s="120"/>
      <c r="L370" s="63" t="s">
        <v>602</v>
      </c>
    </row>
    <row r="371" spans="1:12" s="17" customFormat="1" ht="15.75" customHeight="1">
      <c r="A371" s="369"/>
      <c r="B371" s="369"/>
      <c r="C371" s="370"/>
      <c r="D371" s="369"/>
      <c r="E371" s="369"/>
      <c r="F371" s="369"/>
      <c r="G371" s="369"/>
      <c r="H371" s="120" t="s">
        <v>137</v>
      </c>
      <c r="I371" s="120" t="s">
        <v>116</v>
      </c>
      <c r="J371" s="120" t="s">
        <v>554</v>
      </c>
      <c r="K371" s="120" t="s">
        <v>562</v>
      </c>
      <c r="L371" s="63"/>
    </row>
    <row r="372" spans="1:12" s="20" customFormat="1" ht="17.25" customHeight="1">
      <c r="A372" s="369"/>
      <c r="B372" s="369"/>
      <c r="C372" s="370"/>
      <c r="D372" s="369"/>
      <c r="E372" s="369"/>
      <c r="F372" s="369"/>
      <c r="G372" s="369"/>
      <c r="H372" s="120" t="s">
        <v>244</v>
      </c>
      <c r="I372" s="120">
        <v>7.8</v>
      </c>
      <c r="J372" s="120" t="s">
        <v>550</v>
      </c>
      <c r="K372" s="120" t="s">
        <v>562</v>
      </c>
      <c r="L372" s="64"/>
    </row>
    <row r="373" spans="1:12" s="20" customFormat="1" ht="17.25" customHeight="1">
      <c r="A373" s="369">
        <f>COUNTA($B$3:B375)</f>
        <v>173</v>
      </c>
      <c r="B373" s="369" t="s">
        <v>373</v>
      </c>
      <c r="C373" s="370" t="s">
        <v>7</v>
      </c>
      <c r="D373" s="369"/>
      <c r="E373" s="369" t="s">
        <v>19</v>
      </c>
      <c r="F373" s="369" t="s">
        <v>268</v>
      </c>
      <c r="G373" s="369"/>
      <c r="H373" s="120" t="s">
        <v>577</v>
      </c>
      <c r="I373" s="120"/>
      <c r="J373" s="120" t="s">
        <v>578</v>
      </c>
      <c r="K373" s="120" t="s">
        <v>579</v>
      </c>
      <c r="L373" s="64"/>
    </row>
    <row r="374" spans="1:12" s="17" customFormat="1" ht="15.75" customHeight="1">
      <c r="A374" s="369"/>
      <c r="B374" s="369"/>
      <c r="C374" s="370"/>
      <c r="D374" s="369"/>
      <c r="E374" s="369"/>
      <c r="F374" s="369"/>
      <c r="G374" s="369"/>
      <c r="H374" s="120" t="s">
        <v>545</v>
      </c>
      <c r="I374" s="120" t="s">
        <v>0</v>
      </c>
      <c r="J374" s="120" t="s">
        <v>549</v>
      </c>
      <c r="K374" s="120"/>
      <c r="L374" s="63" t="s">
        <v>602</v>
      </c>
    </row>
    <row r="375" spans="1:12" s="17" customFormat="1" ht="15.75" customHeight="1">
      <c r="A375" s="369"/>
      <c r="B375" s="369"/>
      <c r="C375" s="370"/>
      <c r="D375" s="369"/>
      <c r="E375" s="369"/>
      <c r="F375" s="369"/>
      <c r="G375" s="369"/>
      <c r="H375" s="120" t="s">
        <v>137</v>
      </c>
      <c r="I375" s="120" t="s">
        <v>116</v>
      </c>
      <c r="J375" s="120" t="s">
        <v>554</v>
      </c>
      <c r="K375" s="120" t="s">
        <v>562</v>
      </c>
      <c r="L375" s="63"/>
    </row>
    <row r="376" spans="1:12" s="20" customFormat="1" ht="17.25" customHeight="1">
      <c r="A376" s="369"/>
      <c r="B376" s="369"/>
      <c r="C376" s="370"/>
      <c r="D376" s="369"/>
      <c r="E376" s="369"/>
      <c r="F376" s="369"/>
      <c r="G376" s="369"/>
      <c r="H376" s="120" t="s">
        <v>244</v>
      </c>
      <c r="I376" s="120">
        <v>7.8</v>
      </c>
      <c r="J376" s="120" t="s">
        <v>550</v>
      </c>
      <c r="K376" s="120" t="s">
        <v>562</v>
      </c>
      <c r="L376" s="64"/>
    </row>
    <row r="377" spans="1:12" s="17" customFormat="1" ht="15.75" customHeight="1">
      <c r="A377" s="369">
        <f>COUNTA($B$3:B377)</f>
        <v>174</v>
      </c>
      <c r="B377" s="369" t="s">
        <v>373</v>
      </c>
      <c r="C377" s="370" t="s">
        <v>7</v>
      </c>
      <c r="D377" s="369"/>
      <c r="E377" s="369" t="s">
        <v>19</v>
      </c>
      <c r="F377" s="369" t="s">
        <v>269</v>
      </c>
      <c r="G377" s="369"/>
      <c r="H377" s="120" t="s">
        <v>137</v>
      </c>
      <c r="I377" s="120" t="s">
        <v>116</v>
      </c>
      <c r="J377" s="120" t="s">
        <v>554</v>
      </c>
      <c r="K377" s="120" t="s">
        <v>562</v>
      </c>
      <c r="L377" s="63"/>
    </row>
    <row r="378" spans="1:12" s="20" customFormat="1" ht="17.25" customHeight="1">
      <c r="A378" s="369"/>
      <c r="B378" s="369"/>
      <c r="C378" s="370"/>
      <c r="D378" s="369"/>
      <c r="E378" s="369"/>
      <c r="F378" s="369"/>
      <c r="G378" s="369"/>
      <c r="H378" s="120" t="s">
        <v>244</v>
      </c>
      <c r="I378" s="120">
        <v>7.8</v>
      </c>
      <c r="J378" s="120" t="s">
        <v>550</v>
      </c>
      <c r="K378" s="120" t="s">
        <v>562</v>
      </c>
      <c r="L378" s="64"/>
    </row>
    <row r="379" spans="1:12" s="17" customFormat="1" ht="15.75" customHeight="1">
      <c r="A379" s="369">
        <f>COUNTA($B$3:B379)</f>
        <v>175</v>
      </c>
      <c r="B379" s="369" t="s">
        <v>373</v>
      </c>
      <c r="C379" s="370" t="s">
        <v>7</v>
      </c>
      <c r="D379" s="369"/>
      <c r="E379" s="369" t="s">
        <v>19</v>
      </c>
      <c r="F379" s="369" t="s">
        <v>738</v>
      </c>
      <c r="G379" s="369"/>
      <c r="H379" s="120" t="s">
        <v>137</v>
      </c>
      <c r="I379" s="120" t="s">
        <v>116</v>
      </c>
      <c r="J379" s="120" t="s">
        <v>19</v>
      </c>
      <c r="K379" s="120" t="s">
        <v>562</v>
      </c>
      <c r="L379" s="63"/>
    </row>
    <row r="380" spans="1:12" s="20" customFormat="1" ht="17.25" customHeight="1">
      <c r="A380" s="369"/>
      <c r="B380" s="369"/>
      <c r="C380" s="370"/>
      <c r="D380" s="369"/>
      <c r="E380" s="369"/>
      <c r="F380" s="369"/>
      <c r="G380" s="369"/>
      <c r="H380" s="120" t="s">
        <v>244</v>
      </c>
      <c r="I380" s="120">
        <v>7.8</v>
      </c>
      <c r="J380" s="120" t="s">
        <v>128</v>
      </c>
      <c r="K380" s="120" t="s">
        <v>562</v>
      </c>
      <c r="L380" s="64"/>
    </row>
    <row r="381" spans="1:12" s="17" customFormat="1" ht="15.75" customHeight="1">
      <c r="A381" s="369">
        <f>COUNTA($B$3:B381)</f>
        <v>176</v>
      </c>
      <c r="B381" s="369" t="s">
        <v>373</v>
      </c>
      <c r="C381" s="370" t="s">
        <v>7</v>
      </c>
      <c r="D381" s="369"/>
      <c r="E381" s="369" t="s">
        <v>271</v>
      </c>
      <c r="F381" s="369" t="s">
        <v>166</v>
      </c>
      <c r="G381" s="369"/>
      <c r="H381" s="120" t="s">
        <v>138</v>
      </c>
      <c r="I381" s="120" t="s">
        <v>139</v>
      </c>
      <c r="J381" s="120" t="s">
        <v>551</v>
      </c>
      <c r="K381" s="120" t="s">
        <v>562</v>
      </c>
      <c r="L381" s="63"/>
    </row>
    <row r="382" spans="1:12" s="20" customFormat="1" ht="17.25" customHeight="1">
      <c r="A382" s="369"/>
      <c r="B382" s="369"/>
      <c r="C382" s="370"/>
      <c r="D382" s="369"/>
      <c r="E382" s="369"/>
      <c r="F382" s="369"/>
      <c r="G382" s="369"/>
      <c r="H382" s="120" t="s">
        <v>5</v>
      </c>
      <c r="I382" s="120">
        <v>7.8</v>
      </c>
      <c r="J382" s="120" t="s">
        <v>550</v>
      </c>
      <c r="K382" s="120" t="s">
        <v>562</v>
      </c>
      <c r="L382" s="63"/>
    </row>
    <row r="383" spans="1:12" s="17" customFormat="1" ht="15.75" customHeight="1">
      <c r="A383" s="369">
        <f>COUNTA($B$3:B383)</f>
        <v>177</v>
      </c>
      <c r="B383" s="369" t="s">
        <v>373</v>
      </c>
      <c r="C383" s="370" t="s">
        <v>7</v>
      </c>
      <c r="D383" s="369"/>
      <c r="E383" s="369" t="s">
        <v>271</v>
      </c>
      <c r="F383" s="369" t="s">
        <v>196</v>
      </c>
      <c r="G383" s="369"/>
      <c r="H383" s="120" t="s">
        <v>138</v>
      </c>
      <c r="I383" s="120" t="s">
        <v>139</v>
      </c>
      <c r="J383" s="120" t="s">
        <v>551</v>
      </c>
      <c r="K383" s="120" t="s">
        <v>562</v>
      </c>
      <c r="L383" s="63"/>
    </row>
    <row r="384" spans="1:12" s="20" customFormat="1" ht="17.25" customHeight="1">
      <c r="A384" s="369"/>
      <c r="B384" s="369"/>
      <c r="C384" s="370"/>
      <c r="D384" s="369"/>
      <c r="E384" s="369"/>
      <c r="F384" s="369"/>
      <c r="G384" s="369"/>
      <c r="H384" s="120" t="s">
        <v>5</v>
      </c>
      <c r="I384" s="120">
        <v>7.8</v>
      </c>
      <c r="J384" s="120" t="s">
        <v>550</v>
      </c>
      <c r="K384" s="120" t="s">
        <v>562</v>
      </c>
      <c r="L384" s="63"/>
    </row>
    <row r="385" spans="1:12" s="17" customFormat="1" ht="15.75" customHeight="1">
      <c r="A385" s="369">
        <f>COUNTA($B$3:B385)</f>
        <v>178</v>
      </c>
      <c r="B385" s="369" t="s">
        <v>373</v>
      </c>
      <c r="C385" s="370" t="s">
        <v>7</v>
      </c>
      <c r="D385" s="369"/>
      <c r="E385" s="369" t="s">
        <v>266</v>
      </c>
      <c r="F385" s="369" t="s">
        <v>353</v>
      </c>
      <c r="G385" s="369"/>
      <c r="H385" s="120" t="s">
        <v>247</v>
      </c>
      <c r="I385" s="120">
        <v>3.5</v>
      </c>
      <c r="J385" s="120" t="s">
        <v>266</v>
      </c>
      <c r="K385" s="120"/>
      <c r="L385" s="63"/>
    </row>
    <row r="386" spans="1:12" s="20" customFormat="1" ht="17.25" customHeight="1">
      <c r="A386" s="369"/>
      <c r="B386" s="369"/>
      <c r="C386" s="370"/>
      <c r="D386" s="369"/>
      <c r="E386" s="369"/>
      <c r="F386" s="369"/>
      <c r="G386" s="369"/>
      <c r="H386" s="120" t="s">
        <v>244</v>
      </c>
      <c r="I386" s="120">
        <v>7.8</v>
      </c>
      <c r="J386" s="120" t="s">
        <v>550</v>
      </c>
      <c r="K386" s="120" t="s">
        <v>562</v>
      </c>
      <c r="L386" s="64"/>
    </row>
    <row r="387" spans="1:12" s="17" customFormat="1" ht="15.75" customHeight="1">
      <c r="A387" s="369">
        <f>COUNTA($B$3:B387)</f>
        <v>179</v>
      </c>
      <c r="B387" s="369" t="s">
        <v>373</v>
      </c>
      <c r="C387" s="370" t="s">
        <v>7</v>
      </c>
      <c r="D387" s="369"/>
      <c r="E387" s="369" t="s">
        <v>123</v>
      </c>
      <c r="F387" s="369" t="s">
        <v>736</v>
      </c>
      <c r="G387" s="369"/>
      <c r="H387" s="120" t="s">
        <v>736</v>
      </c>
      <c r="I387" s="120" t="s">
        <v>0</v>
      </c>
      <c r="J387" s="120" t="s">
        <v>123</v>
      </c>
      <c r="K387" s="120" t="s">
        <v>562</v>
      </c>
      <c r="L387" s="63"/>
    </row>
    <row r="388" spans="1:12" s="20" customFormat="1" ht="17.25" customHeight="1">
      <c r="A388" s="369"/>
      <c r="B388" s="369"/>
      <c r="C388" s="370"/>
      <c r="D388" s="369"/>
      <c r="E388" s="369"/>
      <c r="F388" s="369"/>
      <c r="G388" s="369"/>
      <c r="H388" s="120" t="s">
        <v>244</v>
      </c>
      <c r="I388" s="120">
        <v>7.8</v>
      </c>
      <c r="J388" s="120" t="s">
        <v>550</v>
      </c>
      <c r="K388" s="120" t="s">
        <v>562</v>
      </c>
      <c r="L388" s="64"/>
    </row>
    <row r="389" spans="1:12" s="17" customFormat="1" ht="15.75" customHeight="1">
      <c r="A389" s="369">
        <f>COUNTA($B$3:B389)</f>
        <v>180</v>
      </c>
      <c r="B389" s="369" t="s">
        <v>373</v>
      </c>
      <c r="C389" s="369" t="s">
        <v>8</v>
      </c>
      <c r="D389" s="369"/>
      <c r="E389" s="369" t="s">
        <v>16</v>
      </c>
      <c r="F389" s="369" t="s">
        <v>258</v>
      </c>
      <c r="G389" s="369"/>
      <c r="H389" s="120" t="s">
        <v>130</v>
      </c>
      <c r="I389" s="120" t="s">
        <v>117</v>
      </c>
      <c r="J389" s="120" t="s">
        <v>553</v>
      </c>
      <c r="K389" s="120" t="s">
        <v>562</v>
      </c>
      <c r="L389" s="63"/>
    </row>
    <row r="390" spans="1:12" s="17" customFormat="1" ht="15.75" customHeight="1">
      <c r="A390" s="369"/>
      <c r="B390" s="369"/>
      <c r="C390" s="369"/>
      <c r="D390" s="369"/>
      <c r="E390" s="369"/>
      <c r="F390" s="369"/>
      <c r="G390" s="369"/>
      <c r="H390" s="120" t="s">
        <v>5</v>
      </c>
      <c r="I390" s="120">
        <v>7.8</v>
      </c>
      <c r="J390" s="120" t="s">
        <v>550</v>
      </c>
      <c r="K390" s="120" t="s">
        <v>562</v>
      </c>
      <c r="L390" s="63"/>
    </row>
    <row r="391" spans="1:12" s="17" customFormat="1" ht="15.75" customHeight="1">
      <c r="A391" s="369">
        <f>COUNTA($B$3:B391)</f>
        <v>181</v>
      </c>
      <c r="B391" s="369" t="s">
        <v>373</v>
      </c>
      <c r="C391" s="369" t="s">
        <v>8</v>
      </c>
      <c r="D391" s="369"/>
      <c r="E391" s="369" t="s">
        <v>16</v>
      </c>
      <c r="F391" s="369" t="s">
        <v>259</v>
      </c>
      <c r="G391" s="369"/>
      <c r="H391" s="120" t="s">
        <v>130</v>
      </c>
      <c r="I391" s="120" t="s">
        <v>117</v>
      </c>
      <c r="J391" s="120" t="s">
        <v>553</v>
      </c>
      <c r="K391" s="120" t="s">
        <v>562</v>
      </c>
      <c r="L391" s="63"/>
    </row>
    <row r="392" spans="1:12" s="17" customFormat="1" ht="15.75" customHeight="1">
      <c r="A392" s="369"/>
      <c r="B392" s="369"/>
      <c r="C392" s="369"/>
      <c r="D392" s="369"/>
      <c r="E392" s="369"/>
      <c r="F392" s="369"/>
      <c r="G392" s="369"/>
      <c r="H392" s="120" t="s">
        <v>5</v>
      </c>
      <c r="I392" s="120">
        <v>7.8</v>
      </c>
      <c r="J392" s="120" t="s">
        <v>550</v>
      </c>
      <c r="K392" s="120" t="s">
        <v>562</v>
      </c>
      <c r="L392" s="63"/>
    </row>
    <row r="393" spans="1:12" s="17" customFormat="1" ht="15.75" customHeight="1">
      <c r="A393" s="369">
        <f>COUNTA($B$3:B393)</f>
        <v>182</v>
      </c>
      <c r="B393" s="369" t="s">
        <v>373</v>
      </c>
      <c r="C393" s="369" t="s">
        <v>8</v>
      </c>
      <c r="D393" s="369"/>
      <c r="E393" s="369" t="s">
        <v>16</v>
      </c>
      <c r="F393" s="369" t="s">
        <v>260</v>
      </c>
      <c r="G393" s="369"/>
      <c r="H393" s="120" t="s">
        <v>130</v>
      </c>
      <c r="I393" s="120" t="s">
        <v>117</v>
      </c>
      <c r="J393" s="120" t="s">
        <v>553</v>
      </c>
      <c r="K393" s="120" t="s">
        <v>562</v>
      </c>
      <c r="L393" s="63"/>
    </row>
    <row r="394" spans="1:12" s="17" customFormat="1" ht="15.75" customHeight="1">
      <c r="A394" s="369"/>
      <c r="B394" s="369"/>
      <c r="C394" s="369"/>
      <c r="D394" s="369"/>
      <c r="E394" s="369"/>
      <c r="F394" s="369"/>
      <c r="G394" s="369"/>
      <c r="H394" s="120" t="s">
        <v>5</v>
      </c>
      <c r="I394" s="120">
        <v>7.8</v>
      </c>
      <c r="J394" s="120" t="s">
        <v>550</v>
      </c>
      <c r="K394" s="120" t="s">
        <v>562</v>
      </c>
      <c r="L394" s="63"/>
    </row>
    <row r="395" spans="1:12" s="17" customFormat="1" ht="15.75" customHeight="1">
      <c r="A395" s="369">
        <f>COUNTA($B$3:B395)</f>
        <v>183</v>
      </c>
      <c r="B395" s="369" t="s">
        <v>373</v>
      </c>
      <c r="C395" s="369" t="s">
        <v>8</v>
      </c>
      <c r="D395" s="369"/>
      <c r="E395" s="369" t="s">
        <v>16</v>
      </c>
      <c r="F395" s="369" t="s">
        <v>261</v>
      </c>
      <c r="G395" s="369"/>
      <c r="H395" s="120" t="s">
        <v>130</v>
      </c>
      <c r="I395" s="120" t="s">
        <v>117</v>
      </c>
      <c r="J395" s="120" t="s">
        <v>553</v>
      </c>
      <c r="K395" s="120" t="s">
        <v>562</v>
      </c>
      <c r="L395" s="63"/>
    </row>
    <row r="396" spans="1:12" s="17" customFormat="1" ht="15.75" customHeight="1">
      <c r="A396" s="369"/>
      <c r="B396" s="369"/>
      <c r="C396" s="369"/>
      <c r="D396" s="369"/>
      <c r="E396" s="369"/>
      <c r="F396" s="369"/>
      <c r="G396" s="369"/>
      <c r="H396" s="120" t="s">
        <v>5</v>
      </c>
      <c r="I396" s="120">
        <v>7.8</v>
      </c>
      <c r="J396" s="120" t="s">
        <v>550</v>
      </c>
      <c r="K396" s="120" t="s">
        <v>562</v>
      </c>
      <c r="L396" s="63"/>
    </row>
    <row r="397" spans="1:12" s="17" customFormat="1" ht="15.75" customHeight="1">
      <c r="A397" s="369">
        <f>COUNTA($B$3:B397)</f>
        <v>184</v>
      </c>
      <c r="B397" s="369" t="s">
        <v>373</v>
      </c>
      <c r="C397" s="369" t="s">
        <v>8</v>
      </c>
      <c r="D397" s="369"/>
      <c r="E397" s="369" t="s">
        <v>16</v>
      </c>
      <c r="F397" s="369" t="s">
        <v>262</v>
      </c>
      <c r="G397" s="369"/>
      <c r="H397" s="120" t="s">
        <v>130</v>
      </c>
      <c r="I397" s="120" t="s">
        <v>117</v>
      </c>
      <c r="J397" s="120" t="s">
        <v>553</v>
      </c>
      <c r="K397" s="120" t="s">
        <v>562</v>
      </c>
      <c r="L397" s="63"/>
    </row>
    <row r="398" spans="1:12" s="17" customFormat="1" ht="15.75" customHeight="1">
      <c r="A398" s="369"/>
      <c r="B398" s="369"/>
      <c r="C398" s="369"/>
      <c r="D398" s="369"/>
      <c r="E398" s="369"/>
      <c r="F398" s="369"/>
      <c r="G398" s="369"/>
      <c r="H398" s="120" t="s">
        <v>5</v>
      </c>
      <c r="I398" s="120">
        <v>7.8</v>
      </c>
      <c r="J398" s="120" t="s">
        <v>550</v>
      </c>
      <c r="K398" s="120" t="s">
        <v>562</v>
      </c>
      <c r="L398" s="63"/>
    </row>
    <row r="399" spans="1:12" s="17" customFormat="1" ht="15.75" customHeight="1">
      <c r="A399" s="369">
        <f>COUNTA($B$3:B399)</f>
        <v>185</v>
      </c>
      <c r="B399" s="369" t="s">
        <v>373</v>
      </c>
      <c r="C399" s="369" t="s">
        <v>8</v>
      </c>
      <c r="D399" s="369"/>
      <c r="E399" s="369" t="s">
        <v>16</v>
      </c>
      <c r="F399" s="369" t="s">
        <v>263</v>
      </c>
      <c r="G399" s="369"/>
      <c r="H399" s="120" t="s">
        <v>130</v>
      </c>
      <c r="I399" s="120" t="s">
        <v>117</v>
      </c>
      <c r="J399" s="120" t="s">
        <v>553</v>
      </c>
      <c r="K399" s="120" t="s">
        <v>562</v>
      </c>
      <c r="L399" s="63"/>
    </row>
    <row r="400" spans="1:12" s="17" customFormat="1" ht="15.75" customHeight="1">
      <c r="A400" s="369"/>
      <c r="B400" s="369"/>
      <c r="C400" s="369"/>
      <c r="D400" s="369"/>
      <c r="E400" s="369"/>
      <c r="F400" s="369"/>
      <c r="G400" s="369"/>
      <c r="H400" s="120" t="s">
        <v>5</v>
      </c>
      <c r="I400" s="120">
        <v>7.8</v>
      </c>
      <c r="J400" s="120" t="s">
        <v>550</v>
      </c>
      <c r="K400" s="120" t="s">
        <v>562</v>
      </c>
      <c r="L400" s="63"/>
    </row>
    <row r="401" spans="1:12" s="17" customFormat="1" ht="15.75" customHeight="1">
      <c r="A401" s="369">
        <f>COUNTA($B$3:B401)</f>
        <v>186</v>
      </c>
      <c r="B401" s="369" t="s">
        <v>373</v>
      </c>
      <c r="C401" s="369" t="s">
        <v>8</v>
      </c>
      <c r="D401" s="369"/>
      <c r="E401" s="369" t="s">
        <v>16</v>
      </c>
      <c r="F401" s="369" t="s">
        <v>264</v>
      </c>
      <c r="G401" s="369"/>
      <c r="H401" s="120" t="s">
        <v>130</v>
      </c>
      <c r="I401" s="120" t="s">
        <v>117</v>
      </c>
      <c r="J401" s="120" t="s">
        <v>553</v>
      </c>
      <c r="K401" s="120" t="s">
        <v>562</v>
      </c>
      <c r="L401" s="63"/>
    </row>
    <row r="402" spans="1:12" s="17" customFormat="1" ht="15.75" customHeight="1">
      <c r="A402" s="369"/>
      <c r="B402" s="369"/>
      <c r="C402" s="369"/>
      <c r="D402" s="369"/>
      <c r="E402" s="369"/>
      <c r="F402" s="369"/>
      <c r="G402" s="369"/>
      <c r="H402" s="120" t="s">
        <v>5</v>
      </c>
      <c r="I402" s="120">
        <v>7.8</v>
      </c>
      <c r="J402" s="120" t="s">
        <v>550</v>
      </c>
      <c r="K402" s="120" t="s">
        <v>562</v>
      </c>
      <c r="L402" s="63"/>
    </row>
    <row r="403" spans="1:12" s="17" customFormat="1" ht="15.75" customHeight="1">
      <c r="A403" s="369">
        <f>COUNTA($B$3:B403)</f>
        <v>187</v>
      </c>
      <c r="B403" s="369" t="s">
        <v>373</v>
      </c>
      <c r="C403" s="369" t="s">
        <v>8</v>
      </c>
      <c r="D403" s="369"/>
      <c r="E403" s="369" t="s">
        <v>16</v>
      </c>
      <c r="F403" s="369" t="s">
        <v>265</v>
      </c>
      <c r="G403" s="369"/>
      <c r="H403" s="120" t="s">
        <v>130</v>
      </c>
      <c r="I403" s="120" t="s">
        <v>117</v>
      </c>
      <c r="J403" s="120" t="s">
        <v>553</v>
      </c>
      <c r="K403" s="120" t="s">
        <v>562</v>
      </c>
      <c r="L403" s="63"/>
    </row>
    <row r="404" spans="1:12" s="17" customFormat="1" ht="15.75" customHeight="1">
      <c r="A404" s="369"/>
      <c r="B404" s="369"/>
      <c r="C404" s="369"/>
      <c r="D404" s="369"/>
      <c r="E404" s="369"/>
      <c r="F404" s="369"/>
      <c r="G404" s="369"/>
      <c r="H404" s="120" t="s">
        <v>5</v>
      </c>
      <c r="I404" s="120">
        <v>7.8</v>
      </c>
      <c r="J404" s="120" t="s">
        <v>550</v>
      </c>
      <c r="K404" s="120" t="s">
        <v>562</v>
      </c>
      <c r="L404" s="63"/>
    </row>
    <row r="405" spans="1:12" s="17" customFormat="1" ht="15.75" customHeight="1">
      <c r="A405" s="369">
        <f>COUNTA($B$3:B405)</f>
        <v>188</v>
      </c>
      <c r="B405" s="369" t="s">
        <v>373</v>
      </c>
      <c r="C405" s="369" t="s">
        <v>8</v>
      </c>
      <c r="D405" s="369"/>
      <c r="E405" s="369" t="s">
        <v>120</v>
      </c>
      <c r="F405" s="369" t="s">
        <v>166</v>
      </c>
      <c r="G405" s="369"/>
      <c r="H405" s="120" t="s">
        <v>138</v>
      </c>
      <c r="I405" s="120" t="s">
        <v>139</v>
      </c>
      <c r="J405" s="120" t="s">
        <v>551</v>
      </c>
      <c r="K405" s="120" t="s">
        <v>562</v>
      </c>
      <c r="L405" s="63"/>
    </row>
    <row r="406" spans="1:12" s="17" customFormat="1" ht="15.75" customHeight="1">
      <c r="A406" s="369"/>
      <c r="B406" s="369"/>
      <c r="C406" s="369"/>
      <c r="D406" s="369"/>
      <c r="E406" s="369"/>
      <c r="F406" s="369"/>
      <c r="G406" s="369"/>
      <c r="H406" s="120" t="s">
        <v>5</v>
      </c>
      <c r="I406" s="120">
        <v>7.8</v>
      </c>
      <c r="J406" s="120" t="s">
        <v>550</v>
      </c>
      <c r="K406" s="120" t="s">
        <v>562</v>
      </c>
      <c r="L406" s="63"/>
    </row>
    <row r="407" spans="1:12" s="17" customFormat="1" ht="15.75" customHeight="1">
      <c r="A407" s="369">
        <f>COUNTA($B$3:B407)</f>
        <v>189</v>
      </c>
      <c r="B407" s="369" t="s">
        <v>373</v>
      </c>
      <c r="C407" s="369" t="s">
        <v>8</v>
      </c>
      <c r="D407" s="369"/>
      <c r="E407" s="369" t="s">
        <v>120</v>
      </c>
      <c r="F407" s="369" t="s">
        <v>196</v>
      </c>
      <c r="G407" s="369"/>
      <c r="H407" s="120" t="s">
        <v>138</v>
      </c>
      <c r="I407" s="120" t="s">
        <v>139</v>
      </c>
      <c r="J407" s="120" t="s">
        <v>551</v>
      </c>
      <c r="K407" s="120" t="s">
        <v>562</v>
      </c>
      <c r="L407" s="63"/>
    </row>
    <row r="408" spans="1:12" s="17" customFormat="1" ht="15.75" customHeight="1">
      <c r="A408" s="369"/>
      <c r="B408" s="369"/>
      <c r="C408" s="369"/>
      <c r="D408" s="369"/>
      <c r="E408" s="369"/>
      <c r="F408" s="369"/>
      <c r="G408" s="369"/>
      <c r="H408" s="120" t="s">
        <v>5</v>
      </c>
      <c r="I408" s="120">
        <v>7.8</v>
      </c>
      <c r="J408" s="120" t="s">
        <v>550</v>
      </c>
      <c r="K408" s="120" t="s">
        <v>562</v>
      </c>
      <c r="L408" s="63"/>
    </row>
    <row r="409" spans="1:12" s="17" customFormat="1" ht="15.75" customHeight="1">
      <c r="A409" s="369">
        <f>COUNTA($B$3:B409)</f>
        <v>190</v>
      </c>
      <c r="B409" s="369" t="s">
        <v>373</v>
      </c>
      <c r="C409" s="369" t="s">
        <v>8</v>
      </c>
      <c r="D409" s="369"/>
      <c r="E409" s="369" t="s">
        <v>266</v>
      </c>
      <c r="F409" s="369" t="s">
        <v>353</v>
      </c>
      <c r="G409" s="369"/>
      <c r="H409" s="120" t="s">
        <v>247</v>
      </c>
      <c r="I409" s="120">
        <v>3.5</v>
      </c>
      <c r="J409" s="120" t="s">
        <v>266</v>
      </c>
      <c r="K409" s="120"/>
      <c r="L409" s="63"/>
    </row>
    <row r="410" spans="1:12" s="17" customFormat="1" ht="15.75" customHeight="1">
      <c r="A410" s="369"/>
      <c r="B410" s="369"/>
      <c r="C410" s="369"/>
      <c r="D410" s="369"/>
      <c r="E410" s="369"/>
      <c r="F410" s="369"/>
      <c r="G410" s="369"/>
      <c r="H410" s="120" t="s">
        <v>244</v>
      </c>
      <c r="I410" s="120">
        <v>7.8</v>
      </c>
      <c r="J410" s="120" t="s">
        <v>550</v>
      </c>
      <c r="K410" s="120" t="s">
        <v>562</v>
      </c>
      <c r="L410" s="63"/>
    </row>
    <row r="411" spans="1:12" s="20" customFormat="1" ht="17.25" customHeight="1">
      <c r="A411" s="369">
        <f>COUNTA($B$3:B413)</f>
        <v>191</v>
      </c>
      <c r="B411" s="369" t="s">
        <v>373</v>
      </c>
      <c r="C411" s="369" t="s">
        <v>8</v>
      </c>
      <c r="D411" s="369"/>
      <c r="E411" s="369" t="s">
        <v>19</v>
      </c>
      <c r="F411" s="369" t="s">
        <v>258</v>
      </c>
      <c r="G411" s="369"/>
      <c r="H411" s="120" t="s">
        <v>577</v>
      </c>
      <c r="I411" s="120"/>
      <c r="J411" s="120" t="s">
        <v>578</v>
      </c>
      <c r="K411" s="120" t="s">
        <v>579</v>
      </c>
      <c r="L411" s="64"/>
    </row>
    <row r="412" spans="1:12" s="17" customFormat="1" ht="15.75" customHeight="1">
      <c r="A412" s="369"/>
      <c r="B412" s="369"/>
      <c r="C412" s="369"/>
      <c r="D412" s="369"/>
      <c r="E412" s="369"/>
      <c r="F412" s="369"/>
      <c r="G412" s="369"/>
      <c r="H412" s="120" t="s">
        <v>545</v>
      </c>
      <c r="I412" s="120" t="s">
        <v>0</v>
      </c>
      <c r="J412" s="120" t="s">
        <v>549</v>
      </c>
      <c r="K412" s="120"/>
      <c r="L412" s="63" t="s">
        <v>602</v>
      </c>
    </row>
    <row r="413" spans="1:12" s="17" customFormat="1" ht="15.75" customHeight="1">
      <c r="A413" s="369"/>
      <c r="B413" s="369"/>
      <c r="C413" s="369"/>
      <c r="D413" s="369"/>
      <c r="E413" s="369"/>
      <c r="F413" s="369"/>
      <c r="G413" s="369"/>
      <c r="H413" s="120" t="s">
        <v>137</v>
      </c>
      <c r="I413" s="120" t="s">
        <v>116</v>
      </c>
      <c r="J413" s="120" t="s">
        <v>554</v>
      </c>
      <c r="K413" s="120" t="s">
        <v>562</v>
      </c>
      <c r="L413" s="63"/>
    </row>
    <row r="414" spans="1:12" s="17" customFormat="1" ht="15.75" customHeight="1">
      <c r="A414" s="369"/>
      <c r="B414" s="369"/>
      <c r="C414" s="369"/>
      <c r="D414" s="369"/>
      <c r="E414" s="369"/>
      <c r="F414" s="369"/>
      <c r="G414" s="369"/>
      <c r="H414" s="120" t="s">
        <v>244</v>
      </c>
      <c r="I414" s="120">
        <v>7.8</v>
      </c>
      <c r="J414" s="120" t="s">
        <v>550</v>
      </c>
      <c r="K414" s="120" t="s">
        <v>562</v>
      </c>
      <c r="L414" s="63"/>
    </row>
    <row r="415" spans="1:12" s="20" customFormat="1" ht="17.25" customHeight="1">
      <c r="A415" s="369">
        <f>COUNTA($B$3:B417)</f>
        <v>192</v>
      </c>
      <c r="B415" s="369" t="s">
        <v>373</v>
      </c>
      <c r="C415" s="369" t="s">
        <v>8</v>
      </c>
      <c r="D415" s="369"/>
      <c r="E415" s="369" t="s">
        <v>19</v>
      </c>
      <c r="F415" s="369" t="s">
        <v>259</v>
      </c>
      <c r="G415" s="369"/>
      <c r="H415" s="120" t="s">
        <v>577</v>
      </c>
      <c r="I415" s="120"/>
      <c r="J415" s="120" t="s">
        <v>578</v>
      </c>
      <c r="K415" s="120" t="s">
        <v>579</v>
      </c>
      <c r="L415" s="64"/>
    </row>
    <row r="416" spans="1:12" s="17" customFormat="1" ht="15.75" customHeight="1">
      <c r="A416" s="369"/>
      <c r="B416" s="369"/>
      <c r="C416" s="369"/>
      <c r="D416" s="369"/>
      <c r="E416" s="369"/>
      <c r="F416" s="369"/>
      <c r="G416" s="369"/>
      <c r="H416" s="120" t="s">
        <v>545</v>
      </c>
      <c r="I416" s="120" t="s">
        <v>0</v>
      </c>
      <c r="J416" s="120" t="s">
        <v>549</v>
      </c>
      <c r="K416" s="120"/>
      <c r="L416" s="63" t="s">
        <v>602</v>
      </c>
    </row>
    <row r="417" spans="1:12" s="17" customFormat="1" ht="15.75" customHeight="1">
      <c r="A417" s="369"/>
      <c r="B417" s="369"/>
      <c r="C417" s="369"/>
      <c r="D417" s="369"/>
      <c r="E417" s="369"/>
      <c r="F417" s="369"/>
      <c r="G417" s="369"/>
      <c r="H417" s="120" t="s">
        <v>137</v>
      </c>
      <c r="I417" s="120" t="s">
        <v>116</v>
      </c>
      <c r="J417" s="120" t="s">
        <v>554</v>
      </c>
      <c r="K417" s="120" t="s">
        <v>562</v>
      </c>
      <c r="L417" s="63"/>
    </row>
    <row r="418" spans="1:12" s="17" customFormat="1" ht="15.75" customHeight="1">
      <c r="A418" s="369"/>
      <c r="B418" s="369"/>
      <c r="C418" s="369"/>
      <c r="D418" s="369"/>
      <c r="E418" s="369"/>
      <c r="F418" s="369"/>
      <c r="G418" s="369"/>
      <c r="H418" s="120" t="s">
        <v>244</v>
      </c>
      <c r="I418" s="120">
        <v>7.8</v>
      </c>
      <c r="J418" s="120" t="s">
        <v>550</v>
      </c>
      <c r="K418" s="120" t="s">
        <v>562</v>
      </c>
      <c r="L418" s="63"/>
    </row>
    <row r="419" spans="1:12" s="17" customFormat="1" ht="15.75" customHeight="1">
      <c r="A419" s="369">
        <f>COUNTA($B$3:B419)</f>
        <v>193</v>
      </c>
      <c r="B419" s="369" t="s">
        <v>373</v>
      </c>
      <c r="C419" s="369" t="s">
        <v>8</v>
      </c>
      <c r="D419" s="369"/>
      <c r="E419" s="369" t="s">
        <v>19</v>
      </c>
      <c r="F419" s="369" t="s">
        <v>260</v>
      </c>
      <c r="G419" s="369"/>
      <c r="H419" s="120" t="s">
        <v>137</v>
      </c>
      <c r="I419" s="120" t="s">
        <v>116</v>
      </c>
      <c r="J419" s="120" t="s">
        <v>554</v>
      </c>
      <c r="K419" s="120" t="s">
        <v>562</v>
      </c>
      <c r="L419" s="63"/>
    </row>
    <row r="420" spans="1:12" s="17" customFormat="1" ht="15.75" customHeight="1">
      <c r="A420" s="369"/>
      <c r="B420" s="369"/>
      <c r="C420" s="369"/>
      <c r="D420" s="369"/>
      <c r="E420" s="369"/>
      <c r="F420" s="369"/>
      <c r="G420" s="369"/>
      <c r="H420" s="120" t="s">
        <v>244</v>
      </c>
      <c r="I420" s="120">
        <v>7.8</v>
      </c>
      <c r="J420" s="120" t="s">
        <v>550</v>
      </c>
      <c r="K420" s="120" t="s">
        <v>562</v>
      </c>
      <c r="L420" s="63"/>
    </row>
    <row r="421" spans="1:12" s="17" customFormat="1" ht="15.75" customHeight="1">
      <c r="A421" s="369">
        <f>COUNTA($B$3:B421)</f>
        <v>194</v>
      </c>
      <c r="B421" s="369" t="s">
        <v>373</v>
      </c>
      <c r="C421" s="369" t="s">
        <v>8</v>
      </c>
      <c r="D421" s="369"/>
      <c r="E421" s="369" t="s">
        <v>19</v>
      </c>
      <c r="F421" s="369" t="s">
        <v>261</v>
      </c>
      <c r="G421" s="369"/>
      <c r="H421" s="120" t="s">
        <v>137</v>
      </c>
      <c r="I421" s="120" t="s">
        <v>116</v>
      </c>
      <c r="J421" s="120" t="s">
        <v>554</v>
      </c>
      <c r="K421" s="120" t="s">
        <v>562</v>
      </c>
      <c r="L421" s="63"/>
    </row>
    <row r="422" spans="1:12" s="17" customFormat="1" ht="15.75" customHeight="1">
      <c r="A422" s="369"/>
      <c r="B422" s="369"/>
      <c r="C422" s="369"/>
      <c r="D422" s="369"/>
      <c r="E422" s="369"/>
      <c r="F422" s="369"/>
      <c r="G422" s="369"/>
      <c r="H422" s="120" t="s">
        <v>244</v>
      </c>
      <c r="I422" s="120">
        <v>7.8</v>
      </c>
      <c r="J422" s="120" t="s">
        <v>550</v>
      </c>
      <c r="K422" s="120" t="s">
        <v>562</v>
      </c>
      <c r="L422" s="63"/>
    </row>
    <row r="423" spans="1:12" s="17" customFormat="1" ht="15.75" customHeight="1">
      <c r="A423" s="369">
        <f>COUNTA($B$3:B423)</f>
        <v>195</v>
      </c>
      <c r="B423" s="369" t="s">
        <v>373</v>
      </c>
      <c r="C423" s="369" t="s">
        <v>8</v>
      </c>
      <c r="D423" s="369"/>
      <c r="E423" s="369" t="s">
        <v>19</v>
      </c>
      <c r="F423" s="369" t="s">
        <v>262</v>
      </c>
      <c r="G423" s="369"/>
      <c r="H423" s="120" t="s">
        <v>137</v>
      </c>
      <c r="I423" s="120" t="s">
        <v>116</v>
      </c>
      <c r="J423" s="120" t="s">
        <v>554</v>
      </c>
      <c r="K423" s="120" t="s">
        <v>562</v>
      </c>
      <c r="L423" s="63"/>
    </row>
    <row r="424" spans="1:12" s="17" customFormat="1" ht="15.75" customHeight="1">
      <c r="A424" s="369"/>
      <c r="B424" s="369"/>
      <c r="C424" s="369"/>
      <c r="D424" s="369"/>
      <c r="E424" s="369"/>
      <c r="F424" s="369"/>
      <c r="G424" s="369"/>
      <c r="H424" s="120" t="s">
        <v>244</v>
      </c>
      <c r="I424" s="120">
        <v>7.8</v>
      </c>
      <c r="J424" s="120" t="s">
        <v>550</v>
      </c>
      <c r="K424" s="120" t="s">
        <v>562</v>
      </c>
      <c r="L424" s="63"/>
    </row>
    <row r="425" spans="1:12" s="17" customFormat="1" ht="15.75" customHeight="1">
      <c r="A425" s="369">
        <f>COUNTA($B$3:B425)</f>
        <v>196</v>
      </c>
      <c r="B425" s="369" t="s">
        <v>373</v>
      </c>
      <c r="C425" s="369" t="s">
        <v>8</v>
      </c>
      <c r="D425" s="369"/>
      <c r="E425" s="369" t="s">
        <v>19</v>
      </c>
      <c r="F425" s="369" t="s">
        <v>263</v>
      </c>
      <c r="G425" s="369"/>
      <c r="H425" s="120" t="s">
        <v>137</v>
      </c>
      <c r="I425" s="120" t="s">
        <v>116</v>
      </c>
      <c r="J425" s="120" t="s">
        <v>554</v>
      </c>
      <c r="K425" s="120" t="s">
        <v>562</v>
      </c>
      <c r="L425" s="63"/>
    </row>
    <row r="426" spans="1:12" s="17" customFormat="1" ht="15.75" customHeight="1">
      <c r="A426" s="369"/>
      <c r="B426" s="369"/>
      <c r="C426" s="369"/>
      <c r="D426" s="369"/>
      <c r="E426" s="369"/>
      <c r="F426" s="369"/>
      <c r="G426" s="369"/>
      <c r="H426" s="120" t="s">
        <v>244</v>
      </c>
      <c r="I426" s="120">
        <v>7.8</v>
      </c>
      <c r="J426" s="120" t="s">
        <v>550</v>
      </c>
      <c r="K426" s="120" t="s">
        <v>562</v>
      </c>
      <c r="L426" s="63"/>
    </row>
    <row r="427" spans="1:12" s="17" customFormat="1" ht="15.75" customHeight="1">
      <c r="A427" s="369">
        <f>COUNTA($B$3:B427)</f>
        <v>197</v>
      </c>
      <c r="B427" s="369" t="s">
        <v>373</v>
      </c>
      <c r="C427" s="369" t="s">
        <v>8</v>
      </c>
      <c r="D427" s="369"/>
      <c r="E427" s="369" t="s">
        <v>19</v>
      </c>
      <c r="F427" s="369" t="s">
        <v>264</v>
      </c>
      <c r="G427" s="369"/>
      <c r="H427" s="120" t="s">
        <v>137</v>
      </c>
      <c r="I427" s="120" t="s">
        <v>116</v>
      </c>
      <c r="J427" s="120" t="s">
        <v>554</v>
      </c>
      <c r="K427" s="120" t="s">
        <v>562</v>
      </c>
      <c r="L427" s="63"/>
    </row>
    <row r="428" spans="1:12" s="17" customFormat="1" ht="15.75" customHeight="1">
      <c r="A428" s="369"/>
      <c r="B428" s="369"/>
      <c r="C428" s="369"/>
      <c r="D428" s="369"/>
      <c r="E428" s="369"/>
      <c r="F428" s="369"/>
      <c r="G428" s="369"/>
      <c r="H428" s="120" t="s">
        <v>244</v>
      </c>
      <c r="I428" s="120">
        <v>7.8</v>
      </c>
      <c r="J428" s="120" t="s">
        <v>550</v>
      </c>
      <c r="K428" s="120" t="s">
        <v>562</v>
      </c>
      <c r="L428" s="63"/>
    </row>
    <row r="429" spans="1:12" s="17" customFormat="1" ht="15.75" customHeight="1">
      <c r="A429" s="369">
        <f>COUNTA($B$3:B429)</f>
        <v>198</v>
      </c>
      <c r="B429" s="369" t="s">
        <v>373</v>
      </c>
      <c r="C429" s="369" t="s">
        <v>8</v>
      </c>
      <c r="D429" s="369"/>
      <c r="E429" s="369" t="s">
        <v>19</v>
      </c>
      <c r="F429" s="369" t="s">
        <v>265</v>
      </c>
      <c r="G429" s="369"/>
      <c r="H429" s="120" t="s">
        <v>137</v>
      </c>
      <c r="I429" s="120" t="s">
        <v>116</v>
      </c>
      <c r="J429" s="120" t="s">
        <v>554</v>
      </c>
      <c r="K429" s="120" t="s">
        <v>562</v>
      </c>
      <c r="L429" s="63"/>
    </row>
    <row r="430" spans="1:12" s="17" customFormat="1" ht="15.75" customHeight="1">
      <c r="A430" s="369"/>
      <c r="B430" s="369"/>
      <c r="C430" s="369"/>
      <c r="D430" s="369"/>
      <c r="E430" s="369"/>
      <c r="F430" s="369"/>
      <c r="G430" s="369"/>
      <c r="H430" s="120" t="s">
        <v>244</v>
      </c>
      <c r="I430" s="120">
        <v>7.8</v>
      </c>
      <c r="J430" s="120" t="s">
        <v>550</v>
      </c>
      <c r="K430" s="120" t="s">
        <v>562</v>
      </c>
      <c r="L430" s="63"/>
    </row>
    <row r="431" spans="1:12" s="17" customFormat="1" ht="15.75" customHeight="1">
      <c r="A431" s="369">
        <f>COUNTA($B$3:B431)</f>
        <v>199</v>
      </c>
      <c r="B431" s="369" t="s">
        <v>373</v>
      </c>
      <c r="C431" s="369" t="s">
        <v>8</v>
      </c>
      <c r="D431" s="369"/>
      <c r="E431" s="369" t="s">
        <v>123</v>
      </c>
      <c r="F431" s="369" t="s">
        <v>736</v>
      </c>
      <c r="G431" s="369"/>
      <c r="H431" s="120" t="s">
        <v>736</v>
      </c>
      <c r="I431" s="120" t="s">
        <v>0</v>
      </c>
      <c r="J431" s="120" t="s">
        <v>123</v>
      </c>
      <c r="K431" s="120" t="s">
        <v>562</v>
      </c>
      <c r="L431" s="63"/>
    </row>
    <row r="432" spans="1:12" s="17" customFormat="1" ht="15.75" customHeight="1">
      <c r="A432" s="369"/>
      <c r="B432" s="369"/>
      <c r="C432" s="369"/>
      <c r="D432" s="369"/>
      <c r="E432" s="369"/>
      <c r="F432" s="369"/>
      <c r="G432" s="369"/>
      <c r="H432" s="120" t="s">
        <v>244</v>
      </c>
      <c r="I432" s="120">
        <v>7.8</v>
      </c>
      <c r="J432" s="120" t="s">
        <v>550</v>
      </c>
      <c r="K432" s="120" t="s">
        <v>562</v>
      </c>
      <c r="L432" s="63"/>
    </row>
    <row r="433" spans="1:12" s="17" customFormat="1" ht="15.75" customHeight="1">
      <c r="A433" s="369">
        <f>COUNTA($B$3:B433)</f>
        <v>200</v>
      </c>
      <c r="B433" s="369" t="s">
        <v>373</v>
      </c>
      <c r="C433" s="369" t="s">
        <v>203</v>
      </c>
      <c r="D433" s="369"/>
      <c r="E433" s="369" t="s">
        <v>16</v>
      </c>
      <c r="F433" s="369" t="s">
        <v>205</v>
      </c>
      <c r="G433" s="369"/>
      <c r="H433" s="120" t="s">
        <v>130</v>
      </c>
      <c r="I433" s="120" t="s">
        <v>117</v>
      </c>
      <c r="J433" s="120" t="s">
        <v>64</v>
      </c>
      <c r="K433" s="120" t="s">
        <v>562</v>
      </c>
      <c r="L433" s="63"/>
    </row>
    <row r="434" spans="1:12" s="17" customFormat="1" ht="15.75" customHeight="1">
      <c r="A434" s="369"/>
      <c r="B434" s="369"/>
      <c r="C434" s="369"/>
      <c r="D434" s="369"/>
      <c r="E434" s="369"/>
      <c r="F434" s="369"/>
      <c r="G434" s="369"/>
      <c r="H434" s="120" t="s">
        <v>5</v>
      </c>
      <c r="I434" s="120">
        <v>7.8</v>
      </c>
      <c r="J434" s="120" t="s">
        <v>550</v>
      </c>
      <c r="K434" s="120" t="s">
        <v>562</v>
      </c>
      <c r="L434" s="63"/>
    </row>
    <row r="435" spans="1:12" s="17" customFormat="1" ht="15.75" customHeight="1">
      <c r="A435" s="369">
        <f>COUNTA($B$3:B435)</f>
        <v>201</v>
      </c>
      <c r="B435" s="369" t="s">
        <v>373</v>
      </c>
      <c r="C435" s="369" t="s">
        <v>203</v>
      </c>
      <c r="D435" s="369"/>
      <c r="E435" s="369" t="s">
        <v>16</v>
      </c>
      <c r="F435" s="369" t="s">
        <v>207</v>
      </c>
      <c r="G435" s="369"/>
      <c r="H435" s="120" t="s">
        <v>130</v>
      </c>
      <c r="I435" s="120" t="s">
        <v>117</v>
      </c>
      <c r="J435" s="120" t="s">
        <v>64</v>
      </c>
      <c r="K435" s="120" t="s">
        <v>562</v>
      </c>
      <c r="L435" s="63"/>
    </row>
    <row r="436" spans="1:12" s="17" customFormat="1" ht="15.75" customHeight="1">
      <c r="A436" s="369"/>
      <c r="B436" s="369"/>
      <c r="C436" s="369"/>
      <c r="D436" s="369"/>
      <c r="E436" s="369"/>
      <c r="F436" s="369"/>
      <c r="G436" s="369"/>
      <c r="H436" s="120" t="s">
        <v>5</v>
      </c>
      <c r="I436" s="120">
        <v>7.8</v>
      </c>
      <c r="J436" s="120" t="s">
        <v>550</v>
      </c>
      <c r="K436" s="120" t="s">
        <v>562</v>
      </c>
      <c r="L436" s="63"/>
    </row>
    <row r="437" spans="1:12" s="17" customFormat="1" ht="15.75" customHeight="1">
      <c r="A437" s="369">
        <f>COUNTA($B$3:B437)</f>
        <v>202</v>
      </c>
      <c r="B437" s="369" t="s">
        <v>373</v>
      </c>
      <c r="C437" s="369" t="s">
        <v>203</v>
      </c>
      <c r="D437" s="369"/>
      <c r="E437" s="369" t="s">
        <v>16</v>
      </c>
      <c r="F437" s="369" t="s">
        <v>209</v>
      </c>
      <c r="G437" s="369"/>
      <c r="H437" s="120" t="s">
        <v>130</v>
      </c>
      <c r="I437" s="120" t="s">
        <v>117</v>
      </c>
      <c r="J437" s="120" t="s">
        <v>64</v>
      </c>
      <c r="K437" s="120" t="s">
        <v>562</v>
      </c>
      <c r="L437" s="63"/>
    </row>
    <row r="438" spans="1:12" s="17" customFormat="1" ht="15.75" customHeight="1">
      <c r="A438" s="369"/>
      <c r="B438" s="369"/>
      <c r="C438" s="369"/>
      <c r="D438" s="369"/>
      <c r="E438" s="369"/>
      <c r="F438" s="369"/>
      <c r="G438" s="369"/>
      <c r="H438" s="120" t="s">
        <v>5</v>
      </c>
      <c r="I438" s="120">
        <v>7.8</v>
      </c>
      <c r="J438" s="120" t="s">
        <v>550</v>
      </c>
      <c r="K438" s="120" t="s">
        <v>562</v>
      </c>
      <c r="L438" s="63"/>
    </row>
    <row r="439" spans="1:12" s="17" customFormat="1" ht="15.75" customHeight="1">
      <c r="A439" s="369">
        <f>COUNTA($B$3:B439)</f>
        <v>203</v>
      </c>
      <c r="B439" s="369" t="s">
        <v>373</v>
      </c>
      <c r="C439" s="369" t="s">
        <v>203</v>
      </c>
      <c r="D439" s="369"/>
      <c r="E439" s="369" t="s">
        <v>16</v>
      </c>
      <c r="F439" s="369" t="s">
        <v>211</v>
      </c>
      <c r="G439" s="369"/>
      <c r="H439" s="120" t="s">
        <v>130</v>
      </c>
      <c r="I439" s="120" t="s">
        <v>117</v>
      </c>
      <c r="J439" s="120" t="s">
        <v>64</v>
      </c>
      <c r="K439" s="120" t="s">
        <v>562</v>
      </c>
      <c r="L439" s="63"/>
    </row>
    <row r="440" spans="1:12" s="17" customFormat="1" ht="15.75" customHeight="1">
      <c r="A440" s="369"/>
      <c r="B440" s="369"/>
      <c r="C440" s="369"/>
      <c r="D440" s="369"/>
      <c r="E440" s="369"/>
      <c r="F440" s="369"/>
      <c r="G440" s="369"/>
      <c r="H440" s="120" t="s">
        <v>5</v>
      </c>
      <c r="I440" s="120">
        <v>7.8</v>
      </c>
      <c r="J440" s="120" t="s">
        <v>550</v>
      </c>
      <c r="K440" s="120" t="s">
        <v>562</v>
      </c>
      <c r="L440" s="63"/>
    </row>
    <row r="441" spans="1:12" s="17" customFormat="1" ht="15.75" customHeight="1">
      <c r="A441" s="369">
        <f>COUNTA($B$3:B441)</f>
        <v>204</v>
      </c>
      <c r="B441" s="369" t="s">
        <v>373</v>
      </c>
      <c r="C441" s="369" t="s">
        <v>203</v>
      </c>
      <c r="D441" s="369"/>
      <c r="E441" s="369" t="s">
        <v>16</v>
      </c>
      <c r="F441" s="369" t="s">
        <v>213</v>
      </c>
      <c r="G441" s="369"/>
      <c r="H441" s="120" t="s">
        <v>130</v>
      </c>
      <c r="I441" s="120" t="s">
        <v>117</v>
      </c>
      <c r="J441" s="120" t="s">
        <v>64</v>
      </c>
      <c r="K441" s="120" t="s">
        <v>562</v>
      </c>
      <c r="L441" s="63"/>
    </row>
    <row r="442" spans="1:12" s="17" customFormat="1" ht="15.75" customHeight="1">
      <c r="A442" s="369"/>
      <c r="B442" s="369"/>
      <c r="C442" s="369"/>
      <c r="D442" s="369"/>
      <c r="E442" s="369"/>
      <c r="F442" s="369"/>
      <c r="G442" s="369"/>
      <c r="H442" s="120" t="s">
        <v>5</v>
      </c>
      <c r="I442" s="120">
        <v>7.8</v>
      </c>
      <c r="J442" s="120" t="s">
        <v>550</v>
      </c>
      <c r="K442" s="120" t="s">
        <v>562</v>
      </c>
      <c r="L442" s="63"/>
    </row>
    <row r="443" spans="1:12" s="17" customFormat="1" ht="15.75" customHeight="1">
      <c r="A443" s="369">
        <f>COUNTA($B$3:B443)</f>
        <v>205</v>
      </c>
      <c r="B443" s="369" t="s">
        <v>373</v>
      </c>
      <c r="C443" s="369" t="s">
        <v>203</v>
      </c>
      <c r="D443" s="369"/>
      <c r="E443" s="369" t="s">
        <v>16</v>
      </c>
      <c r="F443" s="369" t="s">
        <v>215</v>
      </c>
      <c r="G443" s="369"/>
      <c r="H443" s="120" t="s">
        <v>130</v>
      </c>
      <c r="I443" s="120" t="s">
        <v>117</v>
      </c>
      <c r="J443" s="120" t="s">
        <v>64</v>
      </c>
      <c r="K443" s="120" t="s">
        <v>562</v>
      </c>
      <c r="L443" s="63"/>
    </row>
    <row r="444" spans="1:12" s="17" customFormat="1" ht="15.75" customHeight="1">
      <c r="A444" s="369"/>
      <c r="B444" s="369"/>
      <c r="C444" s="369"/>
      <c r="D444" s="369"/>
      <c r="E444" s="369"/>
      <c r="F444" s="369"/>
      <c r="G444" s="369"/>
      <c r="H444" s="120" t="s">
        <v>5</v>
      </c>
      <c r="I444" s="120">
        <v>7.8</v>
      </c>
      <c r="J444" s="120" t="s">
        <v>550</v>
      </c>
      <c r="K444" s="120" t="s">
        <v>562</v>
      </c>
      <c r="L444" s="63"/>
    </row>
    <row r="445" spans="1:12" s="17" customFormat="1" ht="15.75" customHeight="1">
      <c r="A445" s="369">
        <f>COUNTA($B$3:B445)</f>
        <v>206</v>
      </c>
      <c r="B445" s="369" t="s">
        <v>373</v>
      </c>
      <c r="C445" s="369" t="s">
        <v>203</v>
      </c>
      <c r="D445" s="369"/>
      <c r="E445" s="369" t="s">
        <v>16</v>
      </c>
      <c r="F445" s="369" t="s">
        <v>217</v>
      </c>
      <c r="G445" s="369"/>
      <c r="H445" s="120" t="s">
        <v>130</v>
      </c>
      <c r="I445" s="120" t="s">
        <v>117</v>
      </c>
      <c r="J445" s="120" t="s">
        <v>64</v>
      </c>
      <c r="K445" s="120" t="s">
        <v>562</v>
      </c>
      <c r="L445" s="63"/>
    </row>
    <row r="446" spans="1:12" s="17" customFormat="1" ht="15.75" customHeight="1">
      <c r="A446" s="369"/>
      <c r="B446" s="369"/>
      <c r="C446" s="369"/>
      <c r="D446" s="369"/>
      <c r="E446" s="369"/>
      <c r="F446" s="369"/>
      <c r="G446" s="369"/>
      <c r="H446" s="120" t="s">
        <v>5</v>
      </c>
      <c r="I446" s="120">
        <v>7.8</v>
      </c>
      <c r="J446" s="120" t="s">
        <v>550</v>
      </c>
      <c r="K446" s="120" t="s">
        <v>562</v>
      </c>
      <c r="L446" s="63"/>
    </row>
    <row r="447" spans="1:12" s="17" customFormat="1" ht="15.75" customHeight="1">
      <c r="A447" s="369">
        <f>COUNTA($B$3:B448)</f>
        <v>207</v>
      </c>
      <c r="B447" s="369" t="s">
        <v>373</v>
      </c>
      <c r="C447" s="369" t="s">
        <v>203</v>
      </c>
      <c r="D447" s="369"/>
      <c r="E447" s="369" t="s">
        <v>16</v>
      </c>
      <c r="F447" s="369" t="s">
        <v>219</v>
      </c>
      <c r="G447" s="369"/>
      <c r="H447" s="120" t="s">
        <v>130</v>
      </c>
      <c r="I447" s="120" t="s">
        <v>117</v>
      </c>
      <c r="J447" s="120" t="s">
        <v>64</v>
      </c>
      <c r="K447" s="120" t="s">
        <v>562</v>
      </c>
      <c r="L447" s="63"/>
    </row>
    <row r="448" spans="1:12" s="17" customFormat="1" ht="15.75" customHeight="1">
      <c r="A448" s="369"/>
      <c r="B448" s="369"/>
      <c r="C448" s="369"/>
      <c r="D448" s="369"/>
      <c r="E448" s="369"/>
      <c r="F448" s="369"/>
      <c r="G448" s="369"/>
      <c r="H448" s="120" t="s">
        <v>5</v>
      </c>
      <c r="I448" s="120">
        <v>7.8</v>
      </c>
      <c r="J448" s="120" t="s">
        <v>550</v>
      </c>
      <c r="K448" s="120" t="s">
        <v>562</v>
      </c>
      <c r="L448" s="63"/>
    </row>
    <row r="449" spans="1:12" s="17" customFormat="1" ht="15.75" customHeight="1">
      <c r="A449" s="369">
        <f>COUNTA($B$3:B450)</f>
        <v>208</v>
      </c>
      <c r="B449" s="369" t="s">
        <v>373</v>
      </c>
      <c r="C449" s="369" t="s">
        <v>203</v>
      </c>
      <c r="D449" s="369"/>
      <c r="E449" s="369" t="s">
        <v>16</v>
      </c>
      <c r="F449" s="369" t="s">
        <v>221</v>
      </c>
      <c r="G449" s="369"/>
      <c r="H449" s="120" t="s">
        <v>130</v>
      </c>
      <c r="I449" s="120" t="s">
        <v>117</v>
      </c>
      <c r="J449" s="120" t="s">
        <v>64</v>
      </c>
      <c r="K449" s="120" t="s">
        <v>562</v>
      </c>
      <c r="L449" s="63"/>
    </row>
    <row r="450" spans="1:12" s="17" customFormat="1" ht="15.75" customHeight="1">
      <c r="A450" s="369"/>
      <c r="B450" s="369"/>
      <c r="C450" s="369"/>
      <c r="D450" s="369"/>
      <c r="E450" s="369"/>
      <c r="F450" s="369"/>
      <c r="G450" s="369"/>
      <c r="H450" s="120" t="s">
        <v>5</v>
      </c>
      <c r="I450" s="120">
        <v>7.8</v>
      </c>
      <c r="J450" s="120" t="s">
        <v>550</v>
      </c>
      <c r="K450" s="120" t="s">
        <v>562</v>
      </c>
      <c r="L450" s="63"/>
    </row>
    <row r="451" spans="1:12" s="17" customFormat="1" ht="15.75" customHeight="1">
      <c r="A451" s="369">
        <f>COUNTA($B$3:B452)</f>
        <v>209</v>
      </c>
      <c r="B451" s="369" t="s">
        <v>373</v>
      </c>
      <c r="C451" s="369" t="s">
        <v>203</v>
      </c>
      <c r="D451" s="369"/>
      <c r="E451" s="369" t="s">
        <v>16</v>
      </c>
      <c r="F451" s="369" t="s">
        <v>223</v>
      </c>
      <c r="G451" s="369"/>
      <c r="H451" s="120" t="s">
        <v>130</v>
      </c>
      <c r="I451" s="120" t="s">
        <v>117</v>
      </c>
      <c r="J451" s="120" t="s">
        <v>64</v>
      </c>
      <c r="K451" s="120" t="s">
        <v>562</v>
      </c>
      <c r="L451" s="63"/>
    </row>
    <row r="452" spans="1:12" s="17" customFormat="1" ht="15.75" customHeight="1">
      <c r="A452" s="369"/>
      <c r="B452" s="369"/>
      <c r="C452" s="369"/>
      <c r="D452" s="369"/>
      <c r="E452" s="369"/>
      <c r="F452" s="369"/>
      <c r="G452" s="369"/>
      <c r="H452" s="120" t="s">
        <v>5</v>
      </c>
      <c r="I452" s="120">
        <v>7.8</v>
      </c>
      <c r="J452" s="120" t="s">
        <v>550</v>
      </c>
      <c r="K452" s="120" t="s">
        <v>562</v>
      </c>
      <c r="L452" s="63"/>
    </row>
    <row r="453" spans="1:12" s="17" customFormat="1" ht="15.75" customHeight="1">
      <c r="A453" s="369">
        <f>COUNTA($B$3:B454)</f>
        <v>210</v>
      </c>
      <c r="B453" s="369" t="s">
        <v>373</v>
      </c>
      <c r="C453" s="369" t="s">
        <v>203</v>
      </c>
      <c r="D453" s="369"/>
      <c r="E453" s="369" t="s">
        <v>16</v>
      </c>
      <c r="F453" s="369" t="s">
        <v>225</v>
      </c>
      <c r="G453" s="369"/>
      <c r="H453" s="120" t="s">
        <v>130</v>
      </c>
      <c r="I453" s="120" t="s">
        <v>117</v>
      </c>
      <c r="J453" s="120" t="s">
        <v>64</v>
      </c>
      <c r="K453" s="120" t="s">
        <v>562</v>
      </c>
      <c r="L453" s="63"/>
    </row>
    <row r="454" spans="1:12" s="17" customFormat="1" ht="15.75" customHeight="1">
      <c r="A454" s="369"/>
      <c r="B454" s="369"/>
      <c r="C454" s="369"/>
      <c r="D454" s="369"/>
      <c r="E454" s="369"/>
      <c r="F454" s="369"/>
      <c r="G454" s="369"/>
      <c r="H454" s="120" t="s">
        <v>5</v>
      </c>
      <c r="I454" s="120">
        <v>7.8</v>
      </c>
      <c r="J454" s="120" t="s">
        <v>550</v>
      </c>
      <c r="K454" s="120" t="s">
        <v>562</v>
      </c>
      <c r="L454" s="63"/>
    </row>
    <row r="455" spans="1:12" s="17" customFormat="1" ht="15.75" customHeight="1">
      <c r="A455" s="369">
        <f>COUNTA($B$3:B456)</f>
        <v>211</v>
      </c>
      <c r="B455" s="369" t="s">
        <v>373</v>
      </c>
      <c r="C455" s="369" t="s">
        <v>203</v>
      </c>
      <c r="D455" s="369"/>
      <c r="E455" s="369" t="s">
        <v>16</v>
      </c>
      <c r="F455" s="369" t="s">
        <v>227</v>
      </c>
      <c r="G455" s="369"/>
      <c r="H455" s="120" t="s">
        <v>130</v>
      </c>
      <c r="I455" s="120" t="s">
        <v>117</v>
      </c>
      <c r="J455" s="120" t="s">
        <v>64</v>
      </c>
      <c r="K455" s="120" t="s">
        <v>562</v>
      </c>
      <c r="L455" s="63"/>
    </row>
    <row r="456" spans="1:12" s="17" customFormat="1" ht="15.75" customHeight="1">
      <c r="A456" s="369"/>
      <c r="B456" s="369"/>
      <c r="C456" s="369"/>
      <c r="D456" s="369"/>
      <c r="E456" s="369"/>
      <c r="F456" s="369"/>
      <c r="G456" s="369"/>
      <c r="H456" s="120" t="s">
        <v>5</v>
      </c>
      <c r="I456" s="120">
        <v>7.8</v>
      </c>
      <c r="J456" s="120" t="s">
        <v>550</v>
      </c>
      <c r="K456" s="120" t="s">
        <v>562</v>
      </c>
      <c r="L456" s="63"/>
    </row>
    <row r="457" spans="1:12" s="17" customFormat="1" ht="15.75" customHeight="1">
      <c r="A457" s="369">
        <f>COUNTA($B$3:B458)</f>
        <v>212</v>
      </c>
      <c r="B457" s="369" t="s">
        <v>373</v>
      </c>
      <c r="C457" s="369" t="s">
        <v>203</v>
      </c>
      <c r="D457" s="369"/>
      <c r="E457" s="369" t="s">
        <v>16</v>
      </c>
      <c r="F457" s="369" t="s">
        <v>229</v>
      </c>
      <c r="G457" s="369"/>
      <c r="H457" s="120" t="s">
        <v>130</v>
      </c>
      <c r="I457" s="120" t="s">
        <v>117</v>
      </c>
      <c r="J457" s="120" t="s">
        <v>64</v>
      </c>
      <c r="K457" s="120" t="s">
        <v>562</v>
      </c>
      <c r="L457" s="63"/>
    </row>
    <row r="458" spans="1:12" s="17" customFormat="1" ht="15.75" customHeight="1">
      <c r="A458" s="369"/>
      <c r="B458" s="369"/>
      <c r="C458" s="369"/>
      <c r="D458" s="369"/>
      <c r="E458" s="369"/>
      <c r="F458" s="369"/>
      <c r="G458" s="369"/>
      <c r="H458" s="120" t="s">
        <v>5</v>
      </c>
      <c r="I458" s="120">
        <v>7.8</v>
      </c>
      <c r="J458" s="120" t="s">
        <v>550</v>
      </c>
      <c r="K458" s="120" t="s">
        <v>562</v>
      </c>
      <c r="L458" s="63"/>
    </row>
    <row r="459" spans="1:12" s="17" customFormat="1" ht="15.75" customHeight="1">
      <c r="A459" s="369">
        <f>COUNTA($B$3:B460)</f>
        <v>213</v>
      </c>
      <c r="B459" s="369" t="s">
        <v>373</v>
      </c>
      <c r="C459" s="369" t="s">
        <v>203</v>
      </c>
      <c r="D459" s="369"/>
      <c r="E459" s="369" t="s">
        <v>16</v>
      </c>
      <c r="F459" s="369" t="s">
        <v>231</v>
      </c>
      <c r="G459" s="369"/>
      <c r="H459" s="120" t="s">
        <v>130</v>
      </c>
      <c r="I459" s="120" t="s">
        <v>117</v>
      </c>
      <c r="J459" s="120" t="s">
        <v>64</v>
      </c>
      <c r="K459" s="120" t="s">
        <v>562</v>
      </c>
      <c r="L459" s="63"/>
    </row>
    <row r="460" spans="1:12" s="17" customFormat="1" ht="15.75" customHeight="1">
      <c r="A460" s="369"/>
      <c r="B460" s="369"/>
      <c r="C460" s="369"/>
      <c r="D460" s="369"/>
      <c r="E460" s="369"/>
      <c r="F460" s="369"/>
      <c r="G460" s="369"/>
      <c r="H460" s="120" t="s">
        <v>5</v>
      </c>
      <c r="I460" s="120">
        <v>7.8</v>
      </c>
      <c r="J460" s="120" t="s">
        <v>550</v>
      </c>
      <c r="K460" s="120" t="s">
        <v>562</v>
      </c>
      <c r="L460" s="63"/>
    </row>
    <row r="461" spans="1:12" s="17" customFormat="1" ht="15.75" customHeight="1">
      <c r="A461" s="369">
        <f>COUNTA($B$3:B462)</f>
        <v>214</v>
      </c>
      <c r="B461" s="369" t="s">
        <v>373</v>
      </c>
      <c r="C461" s="369" t="s">
        <v>203</v>
      </c>
      <c r="D461" s="369"/>
      <c r="E461" s="369" t="s">
        <v>16</v>
      </c>
      <c r="F461" s="369" t="s">
        <v>233</v>
      </c>
      <c r="G461" s="369"/>
      <c r="H461" s="120" t="s">
        <v>130</v>
      </c>
      <c r="I461" s="120" t="s">
        <v>117</v>
      </c>
      <c r="J461" s="120" t="s">
        <v>64</v>
      </c>
      <c r="K461" s="120" t="s">
        <v>562</v>
      </c>
      <c r="L461" s="63"/>
    </row>
    <row r="462" spans="1:12" s="17" customFormat="1" ht="15.75" customHeight="1">
      <c r="A462" s="369"/>
      <c r="B462" s="369"/>
      <c r="C462" s="369"/>
      <c r="D462" s="369"/>
      <c r="E462" s="369"/>
      <c r="F462" s="369"/>
      <c r="G462" s="369"/>
      <c r="H462" s="120" t="s">
        <v>5</v>
      </c>
      <c r="I462" s="120">
        <v>7.8</v>
      </c>
      <c r="J462" s="120" t="s">
        <v>550</v>
      </c>
      <c r="K462" s="120" t="s">
        <v>562</v>
      </c>
      <c r="L462" s="63"/>
    </row>
    <row r="463" spans="1:12" s="17" customFormat="1" ht="15.75" customHeight="1">
      <c r="A463" s="369">
        <f>COUNTA($B$3:B464)</f>
        <v>215</v>
      </c>
      <c r="B463" s="369" t="s">
        <v>373</v>
      </c>
      <c r="C463" s="369" t="s">
        <v>203</v>
      </c>
      <c r="D463" s="369"/>
      <c r="E463" s="369" t="s">
        <v>16</v>
      </c>
      <c r="F463" s="369" t="s">
        <v>235</v>
      </c>
      <c r="G463" s="369"/>
      <c r="H463" s="120" t="s">
        <v>130</v>
      </c>
      <c r="I463" s="120" t="s">
        <v>117</v>
      </c>
      <c r="J463" s="120" t="s">
        <v>64</v>
      </c>
      <c r="K463" s="120" t="s">
        <v>562</v>
      </c>
      <c r="L463" s="63"/>
    </row>
    <row r="464" spans="1:12" s="17" customFormat="1" ht="15.75" customHeight="1">
      <c r="A464" s="369"/>
      <c r="B464" s="369"/>
      <c r="C464" s="369"/>
      <c r="D464" s="369"/>
      <c r="E464" s="369"/>
      <c r="F464" s="369"/>
      <c r="G464" s="369"/>
      <c r="H464" s="120" t="s">
        <v>5</v>
      </c>
      <c r="I464" s="120">
        <v>7.8</v>
      </c>
      <c r="J464" s="120" t="s">
        <v>550</v>
      </c>
      <c r="K464" s="120" t="s">
        <v>562</v>
      </c>
      <c r="L464" s="63"/>
    </row>
    <row r="465" spans="1:12" s="17" customFormat="1" ht="15.75" customHeight="1">
      <c r="A465" s="369">
        <f>COUNTA($B$3:B466)</f>
        <v>216</v>
      </c>
      <c r="B465" s="369" t="s">
        <v>373</v>
      </c>
      <c r="C465" s="369" t="s">
        <v>203</v>
      </c>
      <c r="D465" s="369"/>
      <c r="E465" s="369" t="s">
        <v>16</v>
      </c>
      <c r="F465" s="369" t="s">
        <v>237</v>
      </c>
      <c r="G465" s="369"/>
      <c r="H465" s="120" t="s">
        <v>130</v>
      </c>
      <c r="I465" s="120" t="s">
        <v>117</v>
      </c>
      <c r="J465" s="120" t="s">
        <v>64</v>
      </c>
      <c r="K465" s="120" t="s">
        <v>562</v>
      </c>
      <c r="L465" s="63"/>
    </row>
    <row r="466" spans="1:12" s="17" customFormat="1" ht="15.75" customHeight="1">
      <c r="A466" s="369"/>
      <c r="B466" s="369"/>
      <c r="C466" s="369"/>
      <c r="D466" s="369"/>
      <c r="E466" s="369"/>
      <c r="F466" s="369"/>
      <c r="G466" s="369"/>
      <c r="H466" s="120" t="s">
        <v>5</v>
      </c>
      <c r="I466" s="120">
        <v>7.8</v>
      </c>
      <c r="J466" s="120" t="s">
        <v>550</v>
      </c>
      <c r="K466" s="120" t="s">
        <v>562</v>
      </c>
      <c r="L466" s="63"/>
    </row>
    <row r="467" spans="1:12" s="17" customFormat="1" ht="15.75" customHeight="1">
      <c r="A467" s="369">
        <f>COUNTA($B$3:B468)</f>
        <v>217</v>
      </c>
      <c r="B467" s="369" t="s">
        <v>373</v>
      </c>
      <c r="C467" s="369" t="s">
        <v>203</v>
      </c>
      <c r="D467" s="369"/>
      <c r="E467" s="369" t="s">
        <v>16</v>
      </c>
      <c r="F467" s="369" t="s">
        <v>239</v>
      </c>
      <c r="G467" s="369"/>
      <c r="H467" s="120" t="s">
        <v>130</v>
      </c>
      <c r="I467" s="120" t="s">
        <v>117</v>
      </c>
      <c r="J467" s="120" t="s">
        <v>64</v>
      </c>
      <c r="K467" s="120" t="s">
        <v>562</v>
      </c>
      <c r="L467" s="63"/>
    </row>
    <row r="468" spans="1:12" s="17" customFormat="1" ht="15.75" customHeight="1">
      <c r="A468" s="369"/>
      <c r="B468" s="369"/>
      <c r="C468" s="369"/>
      <c r="D468" s="369"/>
      <c r="E468" s="369"/>
      <c r="F468" s="369"/>
      <c r="G468" s="369"/>
      <c r="H468" s="120" t="s">
        <v>5</v>
      </c>
      <c r="I468" s="120">
        <v>7.8</v>
      </c>
      <c r="J468" s="120" t="s">
        <v>550</v>
      </c>
      <c r="K468" s="120" t="s">
        <v>562</v>
      </c>
      <c r="L468" s="63"/>
    </row>
    <row r="469" spans="1:12" s="17" customFormat="1" ht="15.75" customHeight="1">
      <c r="A469" s="369">
        <f>COUNTA($B$3:B470)</f>
        <v>218</v>
      </c>
      <c r="B469" s="369" t="s">
        <v>373</v>
      </c>
      <c r="C469" s="369" t="s">
        <v>203</v>
      </c>
      <c r="D469" s="369"/>
      <c r="E469" s="369" t="s">
        <v>16</v>
      </c>
      <c r="F469" s="369" t="s">
        <v>241</v>
      </c>
      <c r="G469" s="369"/>
      <c r="H469" s="120" t="s">
        <v>580</v>
      </c>
      <c r="I469" s="120" t="s">
        <v>581</v>
      </c>
      <c r="J469" s="120" t="s">
        <v>124</v>
      </c>
      <c r="K469" s="120" t="s">
        <v>582</v>
      </c>
      <c r="L469" s="63"/>
    </row>
    <row r="470" spans="1:12" s="17" customFormat="1" ht="15.75" customHeight="1">
      <c r="A470" s="369"/>
      <c r="B470" s="369"/>
      <c r="C470" s="369"/>
      <c r="D470" s="369"/>
      <c r="E470" s="369"/>
      <c r="F470" s="369"/>
      <c r="G470" s="369"/>
      <c r="H470" s="120" t="s">
        <v>5</v>
      </c>
      <c r="I470" s="120">
        <v>7.8</v>
      </c>
      <c r="J470" s="120" t="s">
        <v>128</v>
      </c>
      <c r="K470" s="120" t="s">
        <v>562</v>
      </c>
      <c r="L470" s="63"/>
    </row>
    <row r="471" spans="1:12" s="17" customFormat="1" ht="15.75" customHeight="1">
      <c r="A471" s="369">
        <f>COUNTA($B$3:B472)</f>
        <v>219</v>
      </c>
      <c r="B471" s="369" t="s">
        <v>373</v>
      </c>
      <c r="C471" s="369" t="s">
        <v>203</v>
      </c>
      <c r="D471" s="369"/>
      <c r="E471" s="369" t="s">
        <v>16</v>
      </c>
      <c r="F471" s="369" t="s">
        <v>243</v>
      </c>
      <c r="G471" s="369"/>
      <c r="H471" s="120" t="s">
        <v>580</v>
      </c>
      <c r="I471" s="120" t="s">
        <v>581</v>
      </c>
      <c r="J471" s="120" t="s">
        <v>124</v>
      </c>
      <c r="K471" s="120" t="s">
        <v>582</v>
      </c>
      <c r="L471" s="63"/>
    </row>
    <row r="472" spans="1:12" s="17" customFormat="1" ht="15.75" customHeight="1">
      <c r="A472" s="369"/>
      <c r="B472" s="369"/>
      <c r="C472" s="369"/>
      <c r="D472" s="369"/>
      <c r="E472" s="369"/>
      <c r="F472" s="369"/>
      <c r="G472" s="369"/>
      <c r="H472" s="120" t="s">
        <v>5</v>
      </c>
      <c r="I472" s="120">
        <v>7.8</v>
      </c>
      <c r="J472" s="120" t="s">
        <v>550</v>
      </c>
      <c r="K472" s="120" t="s">
        <v>562</v>
      </c>
      <c r="L472" s="63"/>
    </row>
    <row r="473" spans="1:12" s="17" customFormat="1" ht="15.75" customHeight="1">
      <c r="A473" s="369">
        <f>COUNTA($B$3:B474)</f>
        <v>220</v>
      </c>
      <c r="B473" s="369" t="s">
        <v>373</v>
      </c>
      <c r="C473" s="369" t="s">
        <v>203</v>
      </c>
      <c r="D473" s="369"/>
      <c r="E473" s="369" t="s">
        <v>16</v>
      </c>
      <c r="F473" s="369" t="s">
        <v>343</v>
      </c>
      <c r="G473" s="369"/>
      <c r="H473" s="120" t="s">
        <v>580</v>
      </c>
      <c r="I473" s="120" t="s">
        <v>581</v>
      </c>
      <c r="J473" s="120" t="s">
        <v>124</v>
      </c>
      <c r="K473" s="120" t="s">
        <v>582</v>
      </c>
      <c r="L473" s="63"/>
    </row>
    <row r="474" spans="1:12" s="17" customFormat="1" ht="15.75" customHeight="1">
      <c r="A474" s="369"/>
      <c r="B474" s="369"/>
      <c r="C474" s="369"/>
      <c r="D474" s="369"/>
      <c r="E474" s="369"/>
      <c r="F474" s="369"/>
      <c r="G474" s="369"/>
      <c r="H474" s="120" t="s">
        <v>5</v>
      </c>
      <c r="I474" s="120">
        <v>7.8</v>
      </c>
      <c r="J474" s="120" t="s">
        <v>550</v>
      </c>
      <c r="K474" s="120" t="s">
        <v>562</v>
      </c>
      <c r="L474" s="63"/>
    </row>
    <row r="475" spans="1:12" s="17" customFormat="1" ht="15.75" customHeight="1">
      <c r="A475" s="369">
        <f>COUNTA($B$3:B476)</f>
        <v>221</v>
      </c>
      <c r="B475" s="369" t="s">
        <v>373</v>
      </c>
      <c r="C475" s="369" t="s">
        <v>203</v>
      </c>
      <c r="D475" s="369"/>
      <c r="E475" s="369" t="s">
        <v>16</v>
      </c>
      <c r="F475" s="369" t="s">
        <v>344</v>
      </c>
      <c r="G475" s="369"/>
      <c r="H475" s="120" t="s">
        <v>580</v>
      </c>
      <c r="I475" s="120" t="s">
        <v>581</v>
      </c>
      <c r="J475" s="120" t="s">
        <v>124</v>
      </c>
      <c r="K475" s="120" t="s">
        <v>582</v>
      </c>
      <c r="L475" s="63"/>
    </row>
    <row r="476" spans="1:12" s="17" customFormat="1" ht="15.75" customHeight="1">
      <c r="A476" s="369"/>
      <c r="B476" s="369"/>
      <c r="C476" s="369"/>
      <c r="D476" s="369"/>
      <c r="E476" s="369"/>
      <c r="F476" s="369"/>
      <c r="G476" s="369"/>
      <c r="H476" s="120" t="s">
        <v>5</v>
      </c>
      <c r="I476" s="120">
        <v>7.8</v>
      </c>
      <c r="J476" s="120" t="s">
        <v>550</v>
      </c>
      <c r="K476" s="120" t="s">
        <v>562</v>
      </c>
      <c r="L476" s="63"/>
    </row>
    <row r="477" spans="1:12" s="17" customFormat="1" ht="15.75" customHeight="1">
      <c r="A477" s="369">
        <f>COUNTA($B$3:B478)</f>
        <v>222</v>
      </c>
      <c r="B477" s="369" t="s">
        <v>373</v>
      </c>
      <c r="C477" s="369" t="s">
        <v>203</v>
      </c>
      <c r="D477" s="369"/>
      <c r="E477" s="369" t="s">
        <v>134</v>
      </c>
      <c r="F477" s="369" t="s">
        <v>187</v>
      </c>
      <c r="G477" s="369"/>
      <c r="H477" s="120" t="s">
        <v>580</v>
      </c>
      <c r="I477" s="120" t="s">
        <v>581</v>
      </c>
      <c r="J477" s="120" t="s">
        <v>124</v>
      </c>
      <c r="K477" s="120" t="s">
        <v>582</v>
      </c>
      <c r="L477" s="63"/>
    </row>
    <row r="478" spans="1:12" s="17" customFormat="1" ht="15.75" customHeight="1">
      <c r="A478" s="369"/>
      <c r="B478" s="369"/>
      <c r="C478" s="369"/>
      <c r="D478" s="369"/>
      <c r="E478" s="369"/>
      <c r="F478" s="369"/>
      <c r="G478" s="369"/>
      <c r="H478" s="120" t="s">
        <v>5</v>
      </c>
      <c r="I478" s="120">
        <v>7.8</v>
      </c>
      <c r="J478" s="120" t="s">
        <v>550</v>
      </c>
      <c r="K478" s="120" t="s">
        <v>562</v>
      </c>
      <c r="L478" s="63"/>
    </row>
    <row r="479" spans="1:12" s="17" customFormat="1" ht="15.75" customHeight="1">
      <c r="A479" s="369">
        <f>COUNTA($B$3:B480)</f>
        <v>223</v>
      </c>
      <c r="B479" s="369" t="s">
        <v>373</v>
      </c>
      <c r="C479" s="369" t="s">
        <v>203</v>
      </c>
      <c r="D479" s="369"/>
      <c r="E479" s="369" t="s">
        <v>134</v>
      </c>
      <c r="F479" s="369" t="s">
        <v>188</v>
      </c>
      <c r="G479" s="369"/>
      <c r="H479" s="120" t="s">
        <v>580</v>
      </c>
      <c r="I479" s="120" t="s">
        <v>581</v>
      </c>
      <c r="J479" s="120" t="s">
        <v>124</v>
      </c>
      <c r="K479" s="120" t="s">
        <v>582</v>
      </c>
      <c r="L479" s="63"/>
    </row>
    <row r="480" spans="1:12" s="17" customFormat="1" ht="15.75" customHeight="1">
      <c r="A480" s="369"/>
      <c r="B480" s="369"/>
      <c r="C480" s="369"/>
      <c r="D480" s="369"/>
      <c r="E480" s="369"/>
      <c r="F480" s="369"/>
      <c r="G480" s="369"/>
      <c r="H480" s="120" t="s">
        <v>5</v>
      </c>
      <c r="I480" s="120">
        <v>7.8</v>
      </c>
      <c r="J480" s="120" t="s">
        <v>550</v>
      </c>
      <c r="K480" s="120" t="s">
        <v>562</v>
      </c>
      <c r="L480" s="63"/>
    </row>
    <row r="481" spans="1:12" s="17" customFormat="1" ht="15.75" customHeight="1">
      <c r="A481" s="369">
        <f>COUNTA($B$3:B482)</f>
        <v>224</v>
      </c>
      <c r="B481" s="369" t="s">
        <v>373</v>
      </c>
      <c r="C481" s="369" t="s">
        <v>203</v>
      </c>
      <c r="D481" s="369"/>
      <c r="E481" s="369" t="s">
        <v>134</v>
      </c>
      <c r="F481" s="369" t="s">
        <v>189</v>
      </c>
      <c r="G481" s="369"/>
      <c r="H481" s="120" t="s">
        <v>580</v>
      </c>
      <c r="I481" s="120" t="s">
        <v>581</v>
      </c>
      <c r="J481" s="120" t="s">
        <v>124</v>
      </c>
      <c r="K481" s="120" t="s">
        <v>582</v>
      </c>
      <c r="L481" s="63"/>
    </row>
    <row r="482" spans="1:12" s="17" customFormat="1" ht="15.75" customHeight="1">
      <c r="A482" s="369"/>
      <c r="B482" s="369"/>
      <c r="C482" s="369"/>
      <c r="D482" s="369"/>
      <c r="E482" s="369"/>
      <c r="F482" s="369"/>
      <c r="G482" s="369"/>
      <c r="H482" s="120" t="s">
        <v>5</v>
      </c>
      <c r="I482" s="120">
        <v>7.8</v>
      </c>
      <c r="J482" s="120" t="s">
        <v>550</v>
      </c>
      <c r="K482" s="120" t="s">
        <v>562</v>
      </c>
      <c r="L482" s="63"/>
    </row>
    <row r="483" spans="1:12" s="17" customFormat="1" ht="15.75" customHeight="1">
      <c r="A483" s="369">
        <f>COUNTA($B$3:B484)</f>
        <v>225</v>
      </c>
      <c r="B483" s="369" t="s">
        <v>373</v>
      </c>
      <c r="C483" s="369" t="s">
        <v>203</v>
      </c>
      <c r="D483" s="369"/>
      <c r="E483" s="369" t="s">
        <v>134</v>
      </c>
      <c r="F483" s="369" t="s">
        <v>190</v>
      </c>
      <c r="G483" s="369"/>
      <c r="H483" s="120" t="s">
        <v>580</v>
      </c>
      <c r="I483" s="120" t="s">
        <v>581</v>
      </c>
      <c r="J483" s="120" t="s">
        <v>124</v>
      </c>
      <c r="K483" s="120" t="s">
        <v>582</v>
      </c>
      <c r="L483" s="63"/>
    </row>
    <row r="484" spans="1:12" s="17" customFormat="1" ht="15.75" customHeight="1">
      <c r="A484" s="369"/>
      <c r="B484" s="369"/>
      <c r="C484" s="369"/>
      <c r="D484" s="369"/>
      <c r="E484" s="369"/>
      <c r="F484" s="369"/>
      <c r="G484" s="369"/>
      <c r="H484" s="120" t="s">
        <v>5</v>
      </c>
      <c r="I484" s="120">
        <v>7.8</v>
      </c>
      <c r="J484" s="120" t="s">
        <v>550</v>
      </c>
      <c r="K484" s="120" t="s">
        <v>562</v>
      </c>
      <c r="L484" s="63"/>
    </row>
    <row r="485" spans="1:12" s="17" customFormat="1" ht="15.75" customHeight="1">
      <c r="A485" s="369">
        <f>COUNTA($B$3:B486)</f>
        <v>226</v>
      </c>
      <c r="B485" s="369" t="s">
        <v>373</v>
      </c>
      <c r="C485" s="369" t="s">
        <v>203</v>
      </c>
      <c r="D485" s="369"/>
      <c r="E485" s="369" t="s">
        <v>134</v>
      </c>
      <c r="F485" s="369" t="s">
        <v>191</v>
      </c>
      <c r="G485" s="369"/>
      <c r="H485" s="120" t="s">
        <v>580</v>
      </c>
      <c r="I485" s="120" t="s">
        <v>581</v>
      </c>
      <c r="J485" s="120" t="s">
        <v>124</v>
      </c>
      <c r="K485" s="120" t="s">
        <v>582</v>
      </c>
      <c r="L485" s="63"/>
    </row>
    <row r="486" spans="1:12" s="17" customFormat="1" ht="15.75" customHeight="1">
      <c r="A486" s="369"/>
      <c r="B486" s="369"/>
      <c r="C486" s="369"/>
      <c r="D486" s="369"/>
      <c r="E486" s="369"/>
      <c r="F486" s="369"/>
      <c r="G486" s="369"/>
      <c r="H486" s="120" t="s">
        <v>5</v>
      </c>
      <c r="I486" s="120">
        <v>7.8</v>
      </c>
      <c r="J486" s="120" t="s">
        <v>550</v>
      </c>
      <c r="K486" s="120" t="s">
        <v>562</v>
      </c>
      <c r="L486" s="63"/>
    </row>
    <row r="487" spans="1:12" s="17" customFormat="1" ht="15.75" customHeight="1">
      <c r="A487" s="369">
        <f>COUNTA($B$3:B487)</f>
        <v>227</v>
      </c>
      <c r="B487" s="369" t="s">
        <v>373</v>
      </c>
      <c r="C487" s="369" t="s">
        <v>203</v>
      </c>
      <c r="D487" s="369"/>
      <c r="E487" s="369" t="s">
        <v>102</v>
      </c>
      <c r="F487" s="369" t="s">
        <v>246</v>
      </c>
      <c r="G487" s="369"/>
      <c r="H487" s="120" t="s">
        <v>584</v>
      </c>
      <c r="I487" s="120"/>
      <c r="J487" s="120" t="s">
        <v>585</v>
      </c>
      <c r="K487" s="120" t="s">
        <v>583</v>
      </c>
      <c r="L487" s="63" t="s">
        <v>586</v>
      </c>
    </row>
    <row r="488" spans="1:12" s="18" customFormat="1" ht="15.75" customHeight="1">
      <c r="A488" s="369"/>
      <c r="B488" s="369"/>
      <c r="C488" s="369"/>
      <c r="D488" s="369"/>
      <c r="E488" s="369"/>
      <c r="F488" s="369"/>
      <c r="G488" s="369"/>
      <c r="H488" s="120" t="s">
        <v>5</v>
      </c>
      <c r="I488" s="120">
        <v>7.8</v>
      </c>
      <c r="J488" s="120" t="s">
        <v>550</v>
      </c>
      <c r="K488" s="120" t="s">
        <v>562</v>
      </c>
      <c r="L488" s="63"/>
    </row>
    <row r="489" spans="1:12" s="17" customFormat="1" ht="15.75" customHeight="1">
      <c r="A489" s="369">
        <f>COUNTA($B$3:B489)</f>
        <v>228</v>
      </c>
      <c r="B489" s="369" t="s">
        <v>373</v>
      </c>
      <c r="C489" s="369" t="s">
        <v>203</v>
      </c>
      <c r="D489" s="369"/>
      <c r="E489" s="369" t="s">
        <v>102</v>
      </c>
      <c r="F489" s="369" t="s">
        <v>103</v>
      </c>
      <c r="G489" s="369"/>
      <c r="H489" s="120" t="s">
        <v>580</v>
      </c>
      <c r="I489" s="120" t="s">
        <v>581</v>
      </c>
      <c r="J489" s="120" t="s">
        <v>124</v>
      </c>
      <c r="K489" s="120" t="s">
        <v>582</v>
      </c>
      <c r="L489" s="63" t="s">
        <v>586</v>
      </c>
    </row>
    <row r="490" spans="1:12" s="18" customFormat="1" ht="15.75" customHeight="1">
      <c r="A490" s="369"/>
      <c r="B490" s="369"/>
      <c r="C490" s="369"/>
      <c r="D490" s="369"/>
      <c r="E490" s="369"/>
      <c r="F490" s="369"/>
      <c r="G490" s="369"/>
      <c r="H490" s="120" t="s">
        <v>5</v>
      </c>
      <c r="I490" s="120">
        <v>7.8</v>
      </c>
      <c r="J490" s="120" t="s">
        <v>550</v>
      </c>
      <c r="K490" s="120" t="s">
        <v>562</v>
      </c>
      <c r="L490" s="63"/>
    </row>
    <row r="491" spans="1:12" s="17" customFormat="1" ht="15.75" customHeight="1">
      <c r="A491" s="369">
        <f>COUNTA($B$3:B491)</f>
        <v>229</v>
      </c>
      <c r="B491" s="369" t="s">
        <v>373</v>
      </c>
      <c r="C491" s="369" t="s">
        <v>203</v>
      </c>
      <c r="D491" s="369"/>
      <c r="E491" s="369" t="s">
        <v>102</v>
      </c>
      <c r="F491" s="369" t="s">
        <v>103</v>
      </c>
      <c r="G491" s="369"/>
      <c r="H491" s="120" t="s">
        <v>580</v>
      </c>
      <c r="I491" s="120" t="s">
        <v>581</v>
      </c>
      <c r="J491" s="120" t="s">
        <v>124</v>
      </c>
      <c r="K491" s="120" t="s">
        <v>582</v>
      </c>
      <c r="L491" s="63" t="s">
        <v>586</v>
      </c>
    </row>
    <row r="492" spans="1:12" s="18" customFormat="1" ht="15.75" customHeight="1">
      <c r="A492" s="369"/>
      <c r="B492" s="369"/>
      <c r="C492" s="369"/>
      <c r="D492" s="369"/>
      <c r="E492" s="369"/>
      <c r="F492" s="369"/>
      <c r="G492" s="369"/>
      <c r="H492" s="120" t="s">
        <v>5</v>
      </c>
      <c r="I492" s="120">
        <v>7.8</v>
      </c>
      <c r="J492" s="120" t="s">
        <v>550</v>
      </c>
      <c r="K492" s="120" t="s">
        <v>562</v>
      </c>
      <c r="L492" s="63"/>
    </row>
    <row r="493" spans="1:12" s="17" customFormat="1" ht="15.75" customHeight="1">
      <c r="A493" s="369">
        <f>COUNTA($B$3:B495)</f>
        <v>230</v>
      </c>
      <c r="B493" s="369" t="s">
        <v>373</v>
      </c>
      <c r="C493" s="369" t="s">
        <v>202</v>
      </c>
      <c r="D493" s="369"/>
      <c r="E493" s="369" t="s">
        <v>19</v>
      </c>
      <c r="F493" s="369" t="s">
        <v>204</v>
      </c>
      <c r="G493" s="369"/>
      <c r="H493" s="120" t="s">
        <v>545</v>
      </c>
      <c r="I493" s="120" t="s">
        <v>118</v>
      </c>
      <c r="J493" s="120" t="s">
        <v>549</v>
      </c>
      <c r="K493" s="120"/>
      <c r="L493" s="63"/>
    </row>
    <row r="494" spans="1:12" s="17" customFormat="1" ht="15.75" customHeight="1">
      <c r="A494" s="369"/>
      <c r="B494" s="369"/>
      <c r="C494" s="369"/>
      <c r="D494" s="369"/>
      <c r="E494" s="369"/>
      <c r="F494" s="369"/>
      <c r="G494" s="369"/>
      <c r="H494" s="57" t="s">
        <v>573</v>
      </c>
      <c r="I494" s="120"/>
      <c r="J494" s="120"/>
      <c r="K494" s="120" t="s">
        <v>572</v>
      </c>
      <c r="L494" s="63"/>
    </row>
    <row r="495" spans="1:12" s="17" customFormat="1" ht="15.75" customHeight="1">
      <c r="A495" s="369"/>
      <c r="B495" s="369"/>
      <c r="C495" s="369"/>
      <c r="D495" s="369"/>
      <c r="E495" s="369"/>
      <c r="F495" s="369"/>
      <c r="G495" s="369"/>
      <c r="H495" s="120" t="s">
        <v>137</v>
      </c>
      <c r="I495" s="120" t="s">
        <v>116</v>
      </c>
      <c r="J495" s="120" t="s">
        <v>19</v>
      </c>
      <c r="K495" s="120" t="s">
        <v>562</v>
      </c>
      <c r="L495" s="63"/>
    </row>
    <row r="496" spans="1:12" s="17" customFormat="1" ht="15.75" customHeight="1">
      <c r="A496" s="369"/>
      <c r="B496" s="369"/>
      <c r="C496" s="369"/>
      <c r="D496" s="369"/>
      <c r="E496" s="369"/>
      <c r="F496" s="369"/>
      <c r="G496" s="369"/>
      <c r="H496" s="120" t="s">
        <v>244</v>
      </c>
      <c r="I496" s="120">
        <v>7.8</v>
      </c>
      <c r="J496" s="120" t="s">
        <v>550</v>
      </c>
      <c r="K496" s="120" t="s">
        <v>562</v>
      </c>
      <c r="L496" s="63"/>
    </row>
    <row r="497" spans="1:12" s="17" customFormat="1" ht="15.75" customHeight="1">
      <c r="A497" s="369">
        <f>COUNTA($B$3:B500)</f>
        <v>231</v>
      </c>
      <c r="B497" s="369" t="s">
        <v>373</v>
      </c>
      <c r="C497" s="369" t="s">
        <v>202</v>
      </c>
      <c r="D497" s="369"/>
      <c r="E497" s="369" t="s">
        <v>19</v>
      </c>
      <c r="F497" s="369" t="s">
        <v>206</v>
      </c>
      <c r="G497" s="369"/>
      <c r="H497" s="120" t="s">
        <v>545</v>
      </c>
      <c r="I497" s="120" t="s">
        <v>118</v>
      </c>
      <c r="J497" s="120" t="s">
        <v>549</v>
      </c>
      <c r="K497" s="120"/>
      <c r="L497" s="63"/>
    </row>
    <row r="498" spans="1:12" s="17" customFormat="1" ht="15.75" customHeight="1">
      <c r="A498" s="369"/>
      <c r="B498" s="369"/>
      <c r="C498" s="369"/>
      <c r="D498" s="369"/>
      <c r="E498" s="369"/>
      <c r="F498" s="369"/>
      <c r="G498" s="369"/>
      <c r="H498" s="57" t="s">
        <v>573</v>
      </c>
      <c r="I498" s="120"/>
      <c r="J498" s="120"/>
      <c r="K498" s="120" t="s">
        <v>572</v>
      </c>
      <c r="L498" s="63"/>
    </row>
    <row r="499" spans="1:12" s="17" customFormat="1" ht="15.75" customHeight="1">
      <c r="A499" s="369"/>
      <c r="B499" s="369"/>
      <c r="C499" s="369"/>
      <c r="D499" s="369"/>
      <c r="E499" s="369"/>
      <c r="F499" s="369"/>
      <c r="G499" s="369"/>
      <c r="H499" s="120" t="s">
        <v>137</v>
      </c>
      <c r="I499" s="120" t="s">
        <v>116</v>
      </c>
      <c r="J499" s="120" t="s">
        <v>19</v>
      </c>
      <c r="K499" s="120" t="s">
        <v>562</v>
      </c>
      <c r="L499" s="63"/>
    </row>
    <row r="500" spans="1:12" s="17" customFormat="1" ht="15.75" customHeight="1">
      <c r="A500" s="369"/>
      <c r="B500" s="369"/>
      <c r="C500" s="369"/>
      <c r="D500" s="369"/>
      <c r="E500" s="369"/>
      <c r="F500" s="369"/>
      <c r="G500" s="369"/>
      <c r="H500" s="120" t="s">
        <v>244</v>
      </c>
      <c r="I500" s="120">
        <v>7.8</v>
      </c>
      <c r="J500" s="120" t="s">
        <v>550</v>
      </c>
      <c r="K500" s="120" t="s">
        <v>562</v>
      </c>
      <c r="L500" s="63"/>
    </row>
    <row r="501" spans="1:12" s="17" customFormat="1" ht="15.75" customHeight="1">
      <c r="A501" s="369">
        <f>COUNTA($B$3:B502)</f>
        <v>232</v>
      </c>
      <c r="B501" s="369" t="s">
        <v>373</v>
      </c>
      <c r="C501" s="369" t="s">
        <v>202</v>
      </c>
      <c r="D501" s="369"/>
      <c r="E501" s="369" t="s">
        <v>19</v>
      </c>
      <c r="F501" s="369" t="s">
        <v>208</v>
      </c>
      <c r="G501" s="369"/>
      <c r="H501" s="57" t="s">
        <v>573</v>
      </c>
      <c r="I501" s="120"/>
      <c r="J501" s="120"/>
      <c r="K501" s="120" t="s">
        <v>572</v>
      </c>
      <c r="L501" s="63"/>
    </row>
    <row r="502" spans="1:12" s="17" customFormat="1" ht="15.75" customHeight="1">
      <c r="A502" s="369"/>
      <c r="B502" s="369"/>
      <c r="C502" s="369"/>
      <c r="D502" s="369"/>
      <c r="E502" s="369"/>
      <c r="F502" s="369"/>
      <c r="G502" s="369"/>
      <c r="H502" s="120" t="s">
        <v>137</v>
      </c>
      <c r="I502" s="120" t="s">
        <v>116</v>
      </c>
      <c r="J502" s="120" t="s">
        <v>19</v>
      </c>
      <c r="K502" s="120" t="s">
        <v>562</v>
      </c>
      <c r="L502" s="63"/>
    </row>
    <row r="503" spans="1:12" s="17" customFormat="1" ht="15.75" customHeight="1">
      <c r="A503" s="369"/>
      <c r="B503" s="369"/>
      <c r="C503" s="369"/>
      <c r="D503" s="369"/>
      <c r="E503" s="369"/>
      <c r="F503" s="369"/>
      <c r="G503" s="369"/>
      <c r="H503" s="120" t="s">
        <v>244</v>
      </c>
      <c r="I503" s="120">
        <v>7.8</v>
      </c>
      <c r="J503" s="120" t="s">
        <v>550</v>
      </c>
      <c r="K503" s="120" t="s">
        <v>562</v>
      </c>
      <c r="L503" s="63"/>
    </row>
    <row r="504" spans="1:12" s="17" customFormat="1" ht="15.75" customHeight="1">
      <c r="A504" s="369">
        <f>COUNTA($B$3:B505)</f>
        <v>233</v>
      </c>
      <c r="B504" s="369" t="s">
        <v>373</v>
      </c>
      <c r="C504" s="369" t="s">
        <v>202</v>
      </c>
      <c r="D504" s="369"/>
      <c r="E504" s="369" t="s">
        <v>19</v>
      </c>
      <c r="F504" s="369" t="s">
        <v>210</v>
      </c>
      <c r="G504" s="369"/>
      <c r="H504" s="57" t="s">
        <v>573</v>
      </c>
      <c r="I504" s="120"/>
      <c r="J504" s="120"/>
      <c r="K504" s="120" t="s">
        <v>572</v>
      </c>
      <c r="L504" s="63"/>
    </row>
    <row r="505" spans="1:12" s="17" customFormat="1" ht="15.75" customHeight="1">
      <c r="A505" s="369"/>
      <c r="B505" s="369"/>
      <c r="C505" s="369"/>
      <c r="D505" s="369"/>
      <c r="E505" s="369"/>
      <c r="F505" s="369"/>
      <c r="G505" s="369"/>
      <c r="H505" s="120" t="s">
        <v>137</v>
      </c>
      <c r="I505" s="120" t="s">
        <v>116</v>
      </c>
      <c r="J505" s="120" t="s">
        <v>19</v>
      </c>
      <c r="K505" s="120" t="s">
        <v>562</v>
      </c>
      <c r="L505" s="63"/>
    </row>
    <row r="506" spans="1:12" s="17" customFormat="1" ht="15.75" customHeight="1">
      <c r="A506" s="369"/>
      <c r="B506" s="369"/>
      <c r="C506" s="369"/>
      <c r="D506" s="369"/>
      <c r="E506" s="369"/>
      <c r="F506" s="369"/>
      <c r="G506" s="369"/>
      <c r="H506" s="120" t="s">
        <v>244</v>
      </c>
      <c r="I506" s="120">
        <v>7.8</v>
      </c>
      <c r="J506" s="120" t="s">
        <v>550</v>
      </c>
      <c r="K506" s="120" t="s">
        <v>562</v>
      </c>
      <c r="L506" s="63"/>
    </row>
    <row r="507" spans="1:12" s="17" customFormat="1" ht="15.75" customHeight="1">
      <c r="A507" s="369">
        <f>COUNTA($B$3:B508)</f>
        <v>234</v>
      </c>
      <c r="B507" s="369" t="s">
        <v>373</v>
      </c>
      <c r="C507" s="369" t="s">
        <v>202</v>
      </c>
      <c r="D507" s="369"/>
      <c r="E507" s="369" t="s">
        <v>19</v>
      </c>
      <c r="F507" s="369" t="s">
        <v>212</v>
      </c>
      <c r="G507" s="369"/>
      <c r="H507" s="57" t="s">
        <v>573</v>
      </c>
      <c r="I507" s="120"/>
      <c r="J507" s="120"/>
      <c r="K507" s="120" t="s">
        <v>572</v>
      </c>
      <c r="L507" s="63"/>
    </row>
    <row r="508" spans="1:12" s="17" customFormat="1" ht="15.75" customHeight="1">
      <c r="A508" s="369"/>
      <c r="B508" s="369"/>
      <c r="C508" s="369"/>
      <c r="D508" s="369"/>
      <c r="E508" s="369"/>
      <c r="F508" s="369"/>
      <c r="G508" s="369"/>
      <c r="H508" s="120" t="s">
        <v>137</v>
      </c>
      <c r="I508" s="120" t="s">
        <v>116</v>
      </c>
      <c r="J508" s="120" t="s">
        <v>19</v>
      </c>
      <c r="K508" s="120" t="s">
        <v>562</v>
      </c>
      <c r="L508" s="63"/>
    </row>
    <row r="509" spans="1:12" s="17" customFormat="1" ht="15.75" customHeight="1">
      <c r="A509" s="369"/>
      <c r="B509" s="369"/>
      <c r="C509" s="369"/>
      <c r="D509" s="369"/>
      <c r="E509" s="369"/>
      <c r="F509" s="369"/>
      <c r="G509" s="369"/>
      <c r="H509" s="120" t="s">
        <v>244</v>
      </c>
      <c r="I509" s="120">
        <v>7.8</v>
      </c>
      <c r="J509" s="120" t="s">
        <v>550</v>
      </c>
      <c r="K509" s="120" t="s">
        <v>562</v>
      </c>
      <c r="L509" s="63"/>
    </row>
    <row r="510" spans="1:12" s="17" customFormat="1" ht="15.75" customHeight="1">
      <c r="A510" s="369">
        <f>COUNTA($B$3:B511)</f>
        <v>235</v>
      </c>
      <c r="B510" s="369" t="s">
        <v>373</v>
      </c>
      <c r="C510" s="369" t="s">
        <v>202</v>
      </c>
      <c r="D510" s="369"/>
      <c r="E510" s="369" t="s">
        <v>19</v>
      </c>
      <c r="F510" s="369" t="s">
        <v>214</v>
      </c>
      <c r="G510" s="369"/>
      <c r="H510" s="57" t="s">
        <v>573</v>
      </c>
      <c r="I510" s="120"/>
      <c r="J510" s="120"/>
      <c r="K510" s="120" t="s">
        <v>572</v>
      </c>
      <c r="L510" s="63"/>
    </row>
    <row r="511" spans="1:12" s="17" customFormat="1" ht="15.75" customHeight="1">
      <c r="A511" s="369"/>
      <c r="B511" s="369"/>
      <c r="C511" s="369"/>
      <c r="D511" s="369"/>
      <c r="E511" s="369"/>
      <c r="F511" s="369"/>
      <c r="G511" s="369"/>
      <c r="H511" s="120" t="s">
        <v>137</v>
      </c>
      <c r="I511" s="120" t="s">
        <v>116</v>
      </c>
      <c r="J511" s="120" t="s">
        <v>19</v>
      </c>
      <c r="K511" s="120" t="s">
        <v>562</v>
      </c>
      <c r="L511" s="63"/>
    </row>
    <row r="512" spans="1:12" s="17" customFormat="1" ht="15.75" customHeight="1">
      <c r="A512" s="369"/>
      <c r="B512" s="369"/>
      <c r="C512" s="369"/>
      <c r="D512" s="369"/>
      <c r="E512" s="369"/>
      <c r="F512" s="369"/>
      <c r="G512" s="369"/>
      <c r="H512" s="120" t="s">
        <v>244</v>
      </c>
      <c r="I512" s="120">
        <v>7.8</v>
      </c>
      <c r="J512" s="120" t="s">
        <v>550</v>
      </c>
      <c r="K512" s="120" t="s">
        <v>562</v>
      </c>
      <c r="L512" s="63"/>
    </row>
    <row r="513" spans="1:12" s="17" customFormat="1" ht="15.75" customHeight="1">
      <c r="A513" s="369">
        <f>COUNTA($B$3:B515)</f>
        <v>236</v>
      </c>
      <c r="B513" s="369" t="s">
        <v>373</v>
      </c>
      <c r="C513" s="369" t="s">
        <v>202</v>
      </c>
      <c r="D513" s="369"/>
      <c r="E513" s="369" t="s">
        <v>19</v>
      </c>
      <c r="F513" s="369" t="s">
        <v>216</v>
      </c>
      <c r="G513" s="369"/>
      <c r="H513" s="57" t="s">
        <v>573</v>
      </c>
      <c r="I513" s="120"/>
      <c r="J513" s="120"/>
      <c r="K513" s="120" t="s">
        <v>572</v>
      </c>
      <c r="L513" s="63"/>
    </row>
    <row r="514" spans="1:12" s="17" customFormat="1" ht="15.75" customHeight="1">
      <c r="A514" s="369"/>
      <c r="B514" s="369"/>
      <c r="C514" s="369"/>
      <c r="D514" s="369"/>
      <c r="E514" s="369"/>
      <c r="F514" s="369"/>
      <c r="G514" s="369"/>
      <c r="H514" s="120" t="s">
        <v>137</v>
      </c>
      <c r="I514" s="120" t="s">
        <v>116</v>
      </c>
      <c r="J514" s="120" t="s">
        <v>19</v>
      </c>
      <c r="K514" s="120" t="s">
        <v>562</v>
      </c>
      <c r="L514" s="63"/>
    </row>
    <row r="515" spans="1:12" s="17" customFormat="1" ht="15.75" customHeight="1">
      <c r="A515" s="369"/>
      <c r="B515" s="369"/>
      <c r="C515" s="369"/>
      <c r="D515" s="369"/>
      <c r="E515" s="369"/>
      <c r="F515" s="369"/>
      <c r="G515" s="369"/>
      <c r="H515" s="120" t="s">
        <v>244</v>
      </c>
      <c r="I515" s="120">
        <v>7.8</v>
      </c>
      <c r="J515" s="120" t="s">
        <v>550</v>
      </c>
      <c r="K515" s="120" t="s">
        <v>562</v>
      </c>
      <c r="L515" s="63"/>
    </row>
    <row r="516" spans="1:12" s="17" customFormat="1" ht="15.75" customHeight="1">
      <c r="A516" s="369">
        <f>COUNTA($B$3:B518)</f>
        <v>237</v>
      </c>
      <c r="B516" s="369" t="s">
        <v>373</v>
      </c>
      <c r="C516" s="369" t="s">
        <v>202</v>
      </c>
      <c r="D516" s="369"/>
      <c r="E516" s="369" t="s">
        <v>19</v>
      </c>
      <c r="F516" s="369" t="s">
        <v>218</v>
      </c>
      <c r="G516" s="369"/>
      <c r="H516" s="57" t="s">
        <v>573</v>
      </c>
      <c r="I516" s="120"/>
      <c r="J516" s="120"/>
      <c r="K516" s="120" t="s">
        <v>572</v>
      </c>
      <c r="L516" s="63"/>
    </row>
    <row r="517" spans="1:12" s="17" customFormat="1" ht="15.75" customHeight="1">
      <c r="A517" s="369"/>
      <c r="B517" s="369"/>
      <c r="C517" s="369"/>
      <c r="D517" s="369"/>
      <c r="E517" s="369"/>
      <c r="F517" s="369"/>
      <c r="G517" s="369"/>
      <c r="H517" s="120" t="s">
        <v>137</v>
      </c>
      <c r="I517" s="120" t="s">
        <v>116</v>
      </c>
      <c r="J517" s="120" t="s">
        <v>19</v>
      </c>
      <c r="K517" s="120" t="s">
        <v>562</v>
      </c>
      <c r="L517" s="63"/>
    </row>
    <row r="518" spans="1:12" s="17" customFormat="1" ht="15.75" customHeight="1">
      <c r="A518" s="369"/>
      <c r="B518" s="369"/>
      <c r="C518" s="369"/>
      <c r="D518" s="369"/>
      <c r="E518" s="369"/>
      <c r="F518" s="369"/>
      <c r="G518" s="369"/>
      <c r="H518" s="120" t="s">
        <v>244</v>
      </c>
      <c r="I518" s="120">
        <v>7.8</v>
      </c>
      <c r="J518" s="120" t="s">
        <v>550</v>
      </c>
      <c r="K518" s="120" t="s">
        <v>562</v>
      </c>
      <c r="L518" s="63"/>
    </row>
    <row r="519" spans="1:12" s="17" customFormat="1" ht="15.75" customHeight="1">
      <c r="A519" s="369">
        <f>COUNTA($B$3:B521)</f>
        <v>238</v>
      </c>
      <c r="B519" s="369" t="s">
        <v>373</v>
      </c>
      <c r="C519" s="369" t="s">
        <v>202</v>
      </c>
      <c r="D519" s="369"/>
      <c r="E519" s="369" t="s">
        <v>19</v>
      </c>
      <c r="F519" s="369" t="s">
        <v>220</v>
      </c>
      <c r="G519" s="369"/>
      <c r="H519" s="57" t="s">
        <v>573</v>
      </c>
      <c r="I519" s="120"/>
      <c r="J519" s="120"/>
      <c r="K519" s="120" t="s">
        <v>572</v>
      </c>
      <c r="L519" s="63"/>
    </row>
    <row r="520" spans="1:12" s="17" customFormat="1" ht="15.75" customHeight="1">
      <c r="A520" s="369"/>
      <c r="B520" s="369"/>
      <c r="C520" s="369"/>
      <c r="D520" s="369"/>
      <c r="E520" s="369"/>
      <c r="F520" s="369"/>
      <c r="G520" s="369"/>
      <c r="H520" s="120" t="s">
        <v>137</v>
      </c>
      <c r="I520" s="120" t="s">
        <v>116</v>
      </c>
      <c r="J520" s="120" t="s">
        <v>19</v>
      </c>
      <c r="K520" s="120" t="s">
        <v>562</v>
      </c>
      <c r="L520" s="63"/>
    </row>
    <row r="521" spans="1:12" s="17" customFormat="1" ht="15.75" customHeight="1">
      <c r="A521" s="369"/>
      <c r="B521" s="369"/>
      <c r="C521" s="369"/>
      <c r="D521" s="369"/>
      <c r="E521" s="369"/>
      <c r="F521" s="369"/>
      <c r="G521" s="369"/>
      <c r="H521" s="120" t="s">
        <v>244</v>
      </c>
      <c r="I521" s="120">
        <v>7.8</v>
      </c>
      <c r="J521" s="120" t="s">
        <v>550</v>
      </c>
      <c r="K521" s="120" t="s">
        <v>562</v>
      </c>
      <c r="L521" s="63"/>
    </row>
    <row r="522" spans="1:12" s="17" customFormat="1" ht="15.75" customHeight="1">
      <c r="A522" s="369">
        <f>COUNTA($B$3:B524)</f>
        <v>239</v>
      </c>
      <c r="B522" s="369" t="s">
        <v>373</v>
      </c>
      <c r="C522" s="369" t="s">
        <v>202</v>
      </c>
      <c r="D522" s="369"/>
      <c r="E522" s="369" t="s">
        <v>19</v>
      </c>
      <c r="F522" s="369" t="s">
        <v>222</v>
      </c>
      <c r="G522" s="369"/>
      <c r="H522" s="57" t="s">
        <v>573</v>
      </c>
      <c r="I522" s="120"/>
      <c r="J522" s="120"/>
      <c r="K522" s="120" t="s">
        <v>572</v>
      </c>
      <c r="L522" s="63"/>
    </row>
    <row r="523" spans="1:12" s="17" customFormat="1" ht="15.75" customHeight="1">
      <c r="A523" s="369"/>
      <c r="B523" s="369"/>
      <c r="C523" s="369"/>
      <c r="D523" s="369"/>
      <c r="E523" s="369"/>
      <c r="F523" s="369"/>
      <c r="G523" s="369"/>
      <c r="H523" s="120" t="s">
        <v>137</v>
      </c>
      <c r="I523" s="120" t="s">
        <v>116</v>
      </c>
      <c r="J523" s="120" t="s">
        <v>19</v>
      </c>
      <c r="K523" s="120" t="s">
        <v>562</v>
      </c>
      <c r="L523" s="63"/>
    </row>
    <row r="524" spans="1:12" s="17" customFormat="1" ht="15.75" customHeight="1">
      <c r="A524" s="369"/>
      <c r="B524" s="369"/>
      <c r="C524" s="369"/>
      <c r="D524" s="369"/>
      <c r="E524" s="369"/>
      <c r="F524" s="369"/>
      <c r="G524" s="369"/>
      <c r="H524" s="120" t="s">
        <v>244</v>
      </c>
      <c r="I524" s="120">
        <v>7.8</v>
      </c>
      <c r="J524" s="120" t="s">
        <v>550</v>
      </c>
      <c r="K524" s="120" t="s">
        <v>562</v>
      </c>
      <c r="L524" s="63"/>
    </row>
    <row r="525" spans="1:12" s="17" customFormat="1" ht="15.75" customHeight="1">
      <c r="A525" s="369">
        <f>COUNTA($B$3:B527)</f>
        <v>240</v>
      </c>
      <c r="B525" s="369" t="s">
        <v>373</v>
      </c>
      <c r="C525" s="369" t="s">
        <v>202</v>
      </c>
      <c r="D525" s="369"/>
      <c r="E525" s="369" t="s">
        <v>19</v>
      </c>
      <c r="F525" s="369" t="s">
        <v>224</v>
      </c>
      <c r="G525" s="369"/>
      <c r="H525" s="57" t="s">
        <v>573</v>
      </c>
      <c r="I525" s="120"/>
      <c r="J525" s="120"/>
      <c r="K525" s="120" t="s">
        <v>572</v>
      </c>
      <c r="L525" s="63"/>
    </row>
    <row r="526" spans="1:12" s="17" customFormat="1" ht="15.75" customHeight="1">
      <c r="A526" s="369"/>
      <c r="B526" s="369"/>
      <c r="C526" s="369"/>
      <c r="D526" s="369"/>
      <c r="E526" s="369"/>
      <c r="F526" s="369"/>
      <c r="G526" s="369"/>
      <c r="H526" s="120" t="s">
        <v>137</v>
      </c>
      <c r="I526" s="120" t="s">
        <v>116</v>
      </c>
      <c r="J526" s="120" t="s">
        <v>19</v>
      </c>
      <c r="K526" s="120" t="s">
        <v>562</v>
      </c>
      <c r="L526" s="63"/>
    </row>
    <row r="527" spans="1:12" s="17" customFormat="1" ht="15.75" customHeight="1">
      <c r="A527" s="369"/>
      <c r="B527" s="369"/>
      <c r="C527" s="369"/>
      <c r="D527" s="369"/>
      <c r="E527" s="369"/>
      <c r="F527" s="369"/>
      <c r="G527" s="369"/>
      <c r="H527" s="120" t="s">
        <v>244</v>
      </c>
      <c r="I527" s="120">
        <v>7.8</v>
      </c>
      <c r="J527" s="120" t="s">
        <v>550</v>
      </c>
      <c r="K527" s="120" t="s">
        <v>562</v>
      </c>
      <c r="L527" s="63"/>
    </row>
    <row r="528" spans="1:12" s="17" customFormat="1" ht="15.75" customHeight="1">
      <c r="A528" s="369">
        <f>COUNTA($B$3:B530)</f>
        <v>241</v>
      </c>
      <c r="B528" s="369" t="s">
        <v>373</v>
      </c>
      <c r="C528" s="369" t="s">
        <v>202</v>
      </c>
      <c r="D528" s="369"/>
      <c r="E528" s="369" t="s">
        <v>19</v>
      </c>
      <c r="F528" s="369" t="s">
        <v>226</v>
      </c>
      <c r="G528" s="369"/>
      <c r="H528" s="57" t="s">
        <v>573</v>
      </c>
      <c r="I528" s="120"/>
      <c r="J528" s="120"/>
      <c r="K528" s="120" t="s">
        <v>572</v>
      </c>
      <c r="L528" s="63"/>
    </row>
    <row r="529" spans="1:12" s="17" customFormat="1" ht="15.75" customHeight="1">
      <c r="A529" s="369"/>
      <c r="B529" s="369"/>
      <c r="C529" s="369"/>
      <c r="D529" s="369"/>
      <c r="E529" s="369"/>
      <c r="F529" s="369"/>
      <c r="G529" s="369"/>
      <c r="H529" s="120" t="s">
        <v>137</v>
      </c>
      <c r="I529" s="120" t="s">
        <v>116</v>
      </c>
      <c r="J529" s="120" t="s">
        <v>19</v>
      </c>
      <c r="K529" s="120" t="s">
        <v>562</v>
      </c>
      <c r="L529" s="63"/>
    </row>
    <row r="530" spans="1:12" s="17" customFormat="1" ht="15.75" customHeight="1">
      <c r="A530" s="369"/>
      <c r="B530" s="369"/>
      <c r="C530" s="369"/>
      <c r="D530" s="369"/>
      <c r="E530" s="369"/>
      <c r="F530" s="369"/>
      <c r="G530" s="369"/>
      <c r="H530" s="120" t="s">
        <v>244</v>
      </c>
      <c r="I530" s="120">
        <v>7.8</v>
      </c>
      <c r="J530" s="120" t="s">
        <v>550</v>
      </c>
      <c r="K530" s="120" t="s">
        <v>562</v>
      </c>
      <c r="L530" s="63"/>
    </row>
    <row r="531" spans="1:12" s="17" customFormat="1" ht="15.75" customHeight="1">
      <c r="A531" s="369">
        <f>COUNTA($B$3:B533)</f>
        <v>242</v>
      </c>
      <c r="B531" s="369" t="s">
        <v>373</v>
      </c>
      <c r="C531" s="369" t="s">
        <v>202</v>
      </c>
      <c r="D531" s="369"/>
      <c r="E531" s="369" t="s">
        <v>19</v>
      </c>
      <c r="F531" s="369" t="s">
        <v>228</v>
      </c>
      <c r="G531" s="369"/>
      <c r="H531" s="57" t="s">
        <v>573</v>
      </c>
      <c r="I531" s="120"/>
      <c r="J531" s="120"/>
      <c r="K531" s="120" t="s">
        <v>572</v>
      </c>
      <c r="L531" s="63"/>
    </row>
    <row r="532" spans="1:12" s="17" customFormat="1" ht="15.75" customHeight="1">
      <c r="A532" s="369"/>
      <c r="B532" s="369"/>
      <c r="C532" s="369"/>
      <c r="D532" s="369"/>
      <c r="E532" s="369"/>
      <c r="F532" s="369"/>
      <c r="G532" s="369"/>
      <c r="H532" s="120" t="s">
        <v>137</v>
      </c>
      <c r="I532" s="120" t="s">
        <v>116</v>
      </c>
      <c r="J532" s="120" t="s">
        <v>19</v>
      </c>
      <c r="K532" s="120" t="s">
        <v>562</v>
      </c>
      <c r="L532" s="63"/>
    </row>
    <row r="533" spans="1:12" s="17" customFormat="1" ht="15.75" customHeight="1">
      <c r="A533" s="369"/>
      <c r="B533" s="369"/>
      <c r="C533" s="369"/>
      <c r="D533" s="369"/>
      <c r="E533" s="369"/>
      <c r="F533" s="369"/>
      <c r="G533" s="369"/>
      <c r="H533" s="120" t="s">
        <v>244</v>
      </c>
      <c r="I533" s="120">
        <v>7.8</v>
      </c>
      <c r="J533" s="120" t="s">
        <v>550</v>
      </c>
      <c r="K533" s="120" t="s">
        <v>562</v>
      </c>
      <c r="L533" s="63"/>
    </row>
    <row r="534" spans="1:12" s="17" customFormat="1" ht="15.75" customHeight="1">
      <c r="A534" s="369">
        <f>COUNTA($B$3:B536)</f>
        <v>243</v>
      </c>
      <c r="B534" s="369" t="s">
        <v>373</v>
      </c>
      <c r="C534" s="369" t="s">
        <v>202</v>
      </c>
      <c r="D534" s="369"/>
      <c r="E534" s="369" t="s">
        <v>19</v>
      </c>
      <c r="F534" s="369" t="s">
        <v>230</v>
      </c>
      <c r="G534" s="369"/>
      <c r="H534" s="57" t="s">
        <v>573</v>
      </c>
      <c r="I534" s="120"/>
      <c r="J534" s="120"/>
      <c r="K534" s="120" t="s">
        <v>572</v>
      </c>
      <c r="L534" s="63"/>
    </row>
    <row r="535" spans="1:12" s="17" customFormat="1" ht="15.75" customHeight="1">
      <c r="A535" s="369"/>
      <c r="B535" s="369"/>
      <c r="C535" s="369"/>
      <c r="D535" s="369"/>
      <c r="E535" s="369"/>
      <c r="F535" s="369"/>
      <c r="G535" s="369"/>
      <c r="H535" s="120" t="s">
        <v>137</v>
      </c>
      <c r="I535" s="120" t="s">
        <v>116</v>
      </c>
      <c r="J535" s="120" t="s">
        <v>19</v>
      </c>
      <c r="K535" s="120" t="s">
        <v>562</v>
      </c>
      <c r="L535" s="63"/>
    </row>
    <row r="536" spans="1:12" s="17" customFormat="1" ht="15.75" customHeight="1">
      <c r="A536" s="369"/>
      <c r="B536" s="369"/>
      <c r="C536" s="369"/>
      <c r="D536" s="369"/>
      <c r="E536" s="369"/>
      <c r="F536" s="369"/>
      <c r="G536" s="369"/>
      <c r="H536" s="120" t="s">
        <v>244</v>
      </c>
      <c r="I536" s="120">
        <v>7.8</v>
      </c>
      <c r="J536" s="120" t="s">
        <v>550</v>
      </c>
      <c r="K536" s="120" t="s">
        <v>562</v>
      </c>
      <c r="L536" s="63"/>
    </row>
    <row r="537" spans="1:12" s="17" customFormat="1" ht="15.75" customHeight="1">
      <c r="A537" s="369">
        <f>COUNTA($B$3:B539)</f>
        <v>244</v>
      </c>
      <c r="B537" s="369" t="s">
        <v>373</v>
      </c>
      <c r="C537" s="369" t="s">
        <v>202</v>
      </c>
      <c r="D537" s="369"/>
      <c r="E537" s="369" t="s">
        <v>19</v>
      </c>
      <c r="F537" s="369" t="s">
        <v>232</v>
      </c>
      <c r="G537" s="369"/>
      <c r="H537" s="57" t="s">
        <v>573</v>
      </c>
      <c r="I537" s="120"/>
      <c r="J537" s="120"/>
      <c r="K537" s="120" t="s">
        <v>572</v>
      </c>
      <c r="L537" s="63"/>
    </row>
    <row r="538" spans="1:12" s="17" customFormat="1" ht="15.75" customHeight="1">
      <c r="A538" s="369"/>
      <c r="B538" s="369"/>
      <c r="C538" s="369"/>
      <c r="D538" s="369"/>
      <c r="E538" s="369"/>
      <c r="F538" s="369"/>
      <c r="G538" s="369"/>
      <c r="H538" s="120" t="s">
        <v>137</v>
      </c>
      <c r="I538" s="120" t="s">
        <v>116</v>
      </c>
      <c r="J538" s="120" t="s">
        <v>19</v>
      </c>
      <c r="K538" s="120" t="s">
        <v>562</v>
      </c>
      <c r="L538" s="63"/>
    </row>
    <row r="539" spans="1:12" s="17" customFormat="1" ht="15.75" customHeight="1">
      <c r="A539" s="369"/>
      <c r="B539" s="369"/>
      <c r="C539" s="369"/>
      <c r="D539" s="369"/>
      <c r="E539" s="369"/>
      <c r="F539" s="369"/>
      <c r="G539" s="369"/>
      <c r="H539" s="120" t="s">
        <v>244</v>
      </c>
      <c r="I539" s="120">
        <v>7.8</v>
      </c>
      <c r="J539" s="120" t="s">
        <v>550</v>
      </c>
      <c r="K539" s="120" t="s">
        <v>562</v>
      </c>
      <c r="L539" s="63"/>
    </row>
    <row r="540" spans="1:12" s="17" customFormat="1" ht="15.75" customHeight="1">
      <c r="A540" s="369">
        <f>COUNTA($B$3:B542)</f>
        <v>245</v>
      </c>
      <c r="B540" s="369" t="s">
        <v>373</v>
      </c>
      <c r="C540" s="369" t="s">
        <v>202</v>
      </c>
      <c r="D540" s="369"/>
      <c r="E540" s="369" t="s">
        <v>19</v>
      </c>
      <c r="F540" s="369" t="s">
        <v>234</v>
      </c>
      <c r="G540" s="369"/>
      <c r="H540" s="57" t="s">
        <v>573</v>
      </c>
      <c r="I540" s="120"/>
      <c r="J540" s="120"/>
      <c r="K540" s="120" t="s">
        <v>572</v>
      </c>
      <c r="L540" s="63"/>
    </row>
    <row r="541" spans="1:12" s="17" customFormat="1" ht="15.75" customHeight="1">
      <c r="A541" s="369"/>
      <c r="B541" s="369"/>
      <c r="C541" s="369"/>
      <c r="D541" s="369"/>
      <c r="E541" s="369"/>
      <c r="F541" s="369"/>
      <c r="G541" s="369"/>
      <c r="H541" s="120" t="s">
        <v>137</v>
      </c>
      <c r="I541" s="120" t="s">
        <v>116</v>
      </c>
      <c r="J541" s="120" t="s">
        <v>19</v>
      </c>
      <c r="K541" s="120" t="s">
        <v>562</v>
      </c>
      <c r="L541" s="63"/>
    </row>
    <row r="542" spans="1:12" s="17" customFormat="1" ht="15.75" customHeight="1">
      <c r="A542" s="369"/>
      <c r="B542" s="369"/>
      <c r="C542" s="369"/>
      <c r="D542" s="369"/>
      <c r="E542" s="369"/>
      <c r="F542" s="369"/>
      <c r="G542" s="369"/>
      <c r="H542" s="120" t="s">
        <v>244</v>
      </c>
      <c r="I542" s="120">
        <v>7.8</v>
      </c>
      <c r="J542" s="120" t="s">
        <v>550</v>
      </c>
      <c r="K542" s="120" t="s">
        <v>562</v>
      </c>
      <c r="L542" s="63"/>
    </row>
    <row r="543" spans="1:12" s="17" customFormat="1" ht="15.75" customHeight="1">
      <c r="A543" s="369">
        <f>COUNTA($B$3:B545)</f>
        <v>246</v>
      </c>
      <c r="B543" s="369" t="s">
        <v>373</v>
      </c>
      <c r="C543" s="369" t="s">
        <v>202</v>
      </c>
      <c r="D543" s="369"/>
      <c r="E543" s="369" t="s">
        <v>19</v>
      </c>
      <c r="F543" s="369" t="s">
        <v>236</v>
      </c>
      <c r="G543" s="369"/>
      <c r="H543" s="57" t="s">
        <v>573</v>
      </c>
      <c r="I543" s="120"/>
      <c r="J543" s="120"/>
      <c r="K543" s="120" t="s">
        <v>572</v>
      </c>
      <c r="L543" s="63"/>
    </row>
    <row r="544" spans="1:12" s="17" customFormat="1" ht="15.75" customHeight="1">
      <c r="A544" s="369"/>
      <c r="B544" s="369"/>
      <c r="C544" s="369"/>
      <c r="D544" s="369"/>
      <c r="E544" s="369"/>
      <c r="F544" s="369"/>
      <c r="G544" s="369"/>
      <c r="H544" s="120" t="s">
        <v>137</v>
      </c>
      <c r="I544" s="120" t="s">
        <v>116</v>
      </c>
      <c r="J544" s="120" t="s">
        <v>19</v>
      </c>
      <c r="K544" s="120" t="s">
        <v>562</v>
      </c>
      <c r="L544" s="63"/>
    </row>
    <row r="545" spans="1:12" s="17" customFormat="1" ht="15.75" customHeight="1">
      <c r="A545" s="369"/>
      <c r="B545" s="369"/>
      <c r="C545" s="369"/>
      <c r="D545" s="369"/>
      <c r="E545" s="369"/>
      <c r="F545" s="369"/>
      <c r="G545" s="369"/>
      <c r="H545" s="120" t="s">
        <v>244</v>
      </c>
      <c r="I545" s="120">
        <v>7.8</v>
      </c>
      <c r="J545" s="120" t="s">
        <v>550</v>
      </c>
      <c r="K545" s="120" t="s">
        <v>562</v>
      </c>
      <c r="L545" s="63"/>
    </row>
    <row r="546" spans="1:12" s="17" customFormat="1" ht="15.75" customHeight="1">
      <c r="A546" s="369">
        <f>COUNTA($B$3:B548)</f>
        <v>247</v>
      </c>
      <c r="B546" s="369" t="s">
        <v>373</v>
      </c>
      <c r="C546" s="369" t="s">
        <v>202</v>
      </c>
      <c r="D546" s="369"/>
      <c r="E546" s="369" t="s">
        <v>19</v>
      </c>
      <c r="F546" s="369" t="s">
        <v>238</v>
      </c>
      <c r="G546" s="369"/>
      <c r="H546" s="57" t="s">
        <v>573</v>
      </c>
      <c r="I546" s="120"/>
      <c r="J546" s="120"/>
      <c r="K546" s="120" t="s">
        <v>572</v>
      </c>
      <c r="L546" s="63"/>
    </row>
    <row r="547" spans="1:12" s="17" customFormat="1" ht="15.75" customHeight="1">
      <c r="A547" s="369"/>
      <c r="B547" s="369"/>
      <c r="C547" s="369"/>
      <c r="D547" s="369"/>
      <c r="E547" s="369"/>
      <c r="F547" s="369"/>
      <c r="G547" s="369"/>
      <c r="H547" s="120" t="s">
        <v>137</v>
      </c>
      <c r="I547" s="120" t="s">
        <v>116</v>
      </c>
      <c r="J547" s="120" t="s">
        <v>19</v>
      </c>
      <c r="K547" s="120" t="s">
        <v>562</v>
      </c>
      <c r="L547" s="63"/>
    </row>
    <row r="548" spans="1:12" s="17" customFormat="1" ht="15.75" customHeight="1">
      <c r="A548" s="369"/>
      <c r="B548" s="369"/>
      <c r="C548" s="369"/>
      <c r="D548" s="369"/>
      <c r="E548" s="369"/>
      <c r="F548" s="369"/>
      <c r="G548" s="369"/>
      <c r="H548" s="120" t="s">
        <v>244</v>
      </c>
      <c r="I548" s="120">
        <v>7.8</v>
      </c>
      <c r="J548" s="120" t="s">
        <v>550</v>
      </c>
      <c r="K548" s="120" t="s">
        <v>562</v>
      </c>
      <c r="L548" s="63"/>
    </row>
    <row r="549" spans="1:12" s="17" customFormat="1" ht="15.75" customHeight="1">
      <c r="A549" s="369">
        <f>COUNTA($B$3:B551)</f>
        <v>248</v>
      </c>
      <c r="B549" s="369" t="s">
        <v>373</v>
      </c>
      <c r="C549" s="369" t="s">
        <v>202</v>
      </c>
      <c r="D549" s="369"/>
      <c r="E549" s="369" t="s">
        <v>19</v>
      </c>
      <c r="F549" s="369" t="s">
        <v>240</v>
      </c>
      <c r="G549" s="369"/>
      <c r="H549" s="57" t="s">
        <v>573</v>
      </c>
      <c r="I549" s="120"/>
      <c r="J549" s="120"/>
      <c r="K549" s="120" t="s">
        <v>572</v>
      </c>
      <c r="L549" s="63"/>
    </row>
    <row r="550" spans="1:12" s="17" customFormat="1" ht="15.75" customHeight="1">
      <c r="A550" s="369"/>
      <c r="B550" s="369"/>
      <c r="C550" s="369"/>
      <c r="D550" s="369"/>
      <c r="E550" s="369"/>
      <c r="F550" s="369"/>
      <c r="G550" s="369"/>
      <c r="H550" s="120" t="s">
        <v>137</v>
      </c>
      <c r="I550" s="120" t="s">
        <v>116</v>
      </c>
      <c r="J550" s="120" t="s">
        <v>19</v>
      </c>
      <c r="K550" s="120" t="s">
        <v>562</v>
      </c>
      <c r="L550" s="63"/>
    </row>
    <row r="551" spans="1:12" s="17" customFormat="1" ht="15.75" customHeight="1">
      <c r="A551" s="369"/>
      <c r="B551" s="369"/>
      <c r="C551" s="369"/>
      <c r="D551" s="369"/>
      <c r="E551" s="369"/>
      <c r="F551" s="369"/>
      <c r="G551" s="369"/>
      <c r="H551" s="120" t="s">
        <v>244</v>
      </c>
      <c r="I551" s="120">
        <v>7.8</v>
      </c>
      <c r="J551" s="120" t="s">
        <v>550</v>
      </c>
      <c r="K551" s="120" t="s">
        <v>562</v>
      </c>
      <c r="L551" s="63"/>
    </row>
    <row r="552" spans="1:12" s="17" customFormat="1" ht="15.75" customHeight="1">
      <c r="A552" s="369">
        <f>COUNTA($B$3:B554)</f>
        <v>249</v>
      </c>
      <c r="B552" s="369" t="s">
        <v>373</v>
      </c>
      <c r="C552" s="369" t="s">
        <v>202</v>
      </c>
      <c r="D552" s="369"/>
      <c r="E552" s="369" t="s">
        <v>19</v>
      </c>
      <c r="F552" s="369" t="s">
        <v>242</v>
      </c>
      <c r="G552" s="369"/>
      <c r="H552" s="57" t="s">
        <v>573</v>
      </c>
      <c r="I552" s="120"/>
      <c r="J552" s="120"/>
      <c r="K552" s="120" t="s">
        <v>572</v>
      </c>
      <c r="L552" s="63"/>
    </row>
    <row r="553" spans="1:12" s="17" customFormat="1" ht="15.75" customHeight="1">
      <c r="A553" s="369"/>
      <c r="B553" s="369"/>
      <c r="C553" s="369"/>
      <c r="D553" s="369"/>
      <c r="E553" s="369"/>
      <c r="F553" s="369"/>
      <c r="G553" s="369"/>
      <c r="H553" s="120" t="s">
        <v>137</v>
      </c>
      <c r="I553" s="120" t="s">
        <v>116</v>
      </c>
      <c r="J553" s="120" t="s">
        <v>19</v>
      </c>
      <c r="K553" s="120" t="s">
        <v>562</v>
      </c>
      <c r="L553" s="63"/>
    </row>
    <row r="554" spans="1:12" s="17" customFormat="1" ht="15.75" customHeight="1">
      <c r="A554" s="369"/>
      <c r="B554" s="369"/>
      <c r="C554" s="369"/>
      <c r="D554" s="369"/>
      <c r="E554" s="369"/>
      <c r="F554" s="369"/>
      <c r="G554" s="369"/>
      <c r="H554" s="120" t="s">
        <v>244</v>
      </c>
      <c r="I554" s="120">
        <v>7.8</v>
      </c>
      <c r="J554" s="120" t="s">
        <v>550</v>
      </c>
      <c r="K554" s="120" t="s">
        <v>562</v>
      </c>
      <c r="L554" s="63"/>
    </row>
    <row r="555" spans="1:12" s="17" customFormat="1" ht="15.75" customHeight="1">
      <c r="A555" s="369">
        <f>COUNTA($B$3:B555)</f>
        <v>250</v>
      </c>
      <c r="B555" s="369" t="s">
        <v>373</v>
      </c>
      <c r="C555" s="369" t="s">
        <v>202</v>
      </c>
      <c r="D555" s="369"/>
      <c r="E555" s="369" t="s">
        <v>250</v>
      </c>
      <c r="F555" s="369" t="s">
        <v>251</v>
      </c>
      <c r="G555" s="369"/>
      <c r="H555" s="120" t="s">
        <v>587</v>
      </c>
      <c r="I555" s="120"/>
      <c r="J555" s="120" t="s">
        <v>589</v>
      </c>
      <c r="K555" s="120" t="s">
        <v>588</v>
      </c>
      <c r="L555" s="63"/>
    </row>
    <row r="556" spans="1:12" s="18" customFormat="1" ht="15.75" customHeight="1">
      <c r="A556" s="369"/>
      <c r="B556" s="369"/>
      <c r="C556" s="369"/>
      <c r="D556" s="369"/>
      <c r="E556" s="369"/>
      <c r="F556" s="369"/>
      <c r="G556" s="369"/>
      <c r="H556" s="120" t="s">
        <v>244</v>
      </c>
      <c r="I556" s="120">
        <v>7.8</v>
      </c>
      <c r="J556" s="120" t="s">
        <v>550</v>
      </c>
      <c r="K556" s="120" t="s">
        <v>562</v>
      </c>
      <c r="L556" s="63"/>
    </row>
    <row r="557" spans="1:12" s="17" customFormat="1" ht="15.75" customHeight="1">
      <c r="A557" s="369">
        <f>COUNTA($B$3:B557)</f>
        <v>251</v>
      </c>
      <c r="B557" s="369" t="s">
        <v>373</v>
      </c>
      <c r="C557" s="369" t="s">
        <v>202</v>
      </c>
      <c r="D557" s="369"/>
      <c r="E557" s="369" t="s">
        <v>250</v>
      </c>
      <c r="F557" s="369" t="s">
        <v>251</v>
      </c>
      <c r="G557" s="369"/>
      <c r="H557" s="120" t="s">
        <v>587</v>
      </c>
      <c r="I557" s="120"/>
      <c r="J557" s="120" t="s">
        <v>589</v>
      </c>
      <c r="K557" s="120" t="s">
        <v>588</v>
      </c>
      <c r="L557" s="63"/>
    </row>
    <row r="558" spans="1:12" s="18" customFormat="1" ht="15.75" customHeight="1">
      <c r="A558" s="369"/>
      <c r="B558" s="369"/>
      <c r="C558" s="369"/>
      <c r="D558" s="369"/>
      <c r="E558" s="369"/>
      <c r="F558" s="369"/>
      <c r="G558" s="369"/>
      <c r="H558" s="120" t="s">
        <v>244</v>
      </c>
      <c r="I558" s="120">
        <v>7.8</v>
      </c>
      <c r="J558" s="120" t="s">
        <v>550</v>
      </c>
      <c r="K558" s="120" t="s">
        <v>562</v>
      </c>
      <c r="L558" s="63"/>
    </row>
    <row r="559" spans="1:12" s="17" customFormat="1" ht="15.75" customHeight="1">
      <c r="A559" s="369">
        <f>COUNTA($B$3:B559)</f>
        <v>252</v>
      </c>
      <c r="B559" s="369" t="s">
        <v>373</v>
      </c>
      <c r="C559" s="369" t="s">
        <v>202</v>
      </c>
      <c r="D559" s="369"/>
      <c r="E559" s="369" t="s">
        <v>120</v>
      </c>
      <c r="F559" s="369" t="s">
        <v>166</v>
      </c>
      <c r="G559" s="369"/>
      <c r="H559" s="120" t="s">
        <v>138</v>
      </c>
      <c r="I559" s="120" t="s">
        <v>139</v>
      </c>
      <c r="J559" s="120" t="s">
        <v>551</v>
      </c>
      <c r="K559" s="120" t="s">
        <v>562</v>
      </c>
      <c r="L559" s="63"/>
    </row>
    <row r="560" spans="1:12" s="17" customFormat="1" ht="15.75" customHeight="1">
      <c r="A560" s="369"/>
      <c r="B560" s="369"/>
      <c r="C560" s="369"/>
      <c r="D560" s="369"/>
      <c r="E560" s="369"/>
      <c r="F560" s="369"/>
      <c r="G560" s="369"/>
      <c r="H560" s="120" t="s">
        <v>5</v>
      </c>
      <c r="I560" s="120">
        <v>7.8</v>
      </c>
      <c r="J560" s="120" t="s">
        <v>550</v>
      </c>
      <c r="K560" s="120" t="s">
        <v>562</v>
      </c>
      <c r="L560" s="63"/>
    </row>
    <row r="561" spans="1:12" s="17" customFormat="1" ht="15.75" customHeight="1">
      <c r="A561" s="369">
        <f>COUNTA($B$3:B561)</f>
        <v>253</v>
      </c>
      <c r="B561" s="369" t="s">
        <v>373</v>
      </c>
      <c r="C561" s="369" t="s">
        <v>202</v>
      </c>
      <c r="D561" s="369"/>
      <c r="E561" s="369" t="s">
        <v>120</v>
      </c>
      <c r="F561" s="369" t="s">
        <v>196</v>
      </c>
      <c r="G561" s="369"/>
      <c r="H561" s="120" t="s">
        <v>138</v>
      </c>
      <c r="I561" s="120" t="s">
        <v>139</v>
      </c>
      <c r="J561" s="120" t="s">
        <v>551</v>
      </c>
      <c r="K561" s="120" t="s">
        <v>562</v>
      </c>
      <c r="L561" s="63"/>
    </row>
    <row r="562" spans="1:12" s="17" customFormat="1" ht="15.75" customHeight="1">
      <c r="A562" s="369"/>
      <c r="B562" s="369"/>
      <c r="C562" s="369"/>
      <c r="D562" s="369"/>
      <c r="E562" s="369"/>
      <c r="F562" s="369"/>
      <c r="G562" s="369"/>
      <c r="H562" s="120" t="s">
        <v>5</v>
      </c>
      <c r="I562" s="120">
        <v>7.8</v>
      </c>
      <c r="J562" s="120" t="s">
        <v>550</v>
      </c>
      <c r="K562" s="120" t="s">
        <v>562</v>
      </c>
      <c r="L562" s="63"/>
    </row>
    <row r="563" spans="1:12" s="17" customFormat="1" ht="15.75" customHeight="1">
      <c r="A563" s="369">
        <f>COUNTA($B$3:B563)</f>
        <v>254</v>
      </c>
      <c r="B563" s="369" t="s">
        <v>373</v>
      </c>
      <c r="C563" s="369" t="s">
        <v>202</v>
      </c>
      <c r="D563" s="369"/>
      <c r="E563" s="369" t="s">
        <v>123</v>
      </c>
      <c r="F563" s="369" t="s">
        <v>736</v>
      </c>
      <c r="G563" s="369"/>
      <c r="H563" s="120" t="s">
        <v>736</v>
      </c>
      <c r="I563" s="120" t="s">
        <v>0</v>
      </c>
      <c r="J563" s="120" t="s">
        <v>123</v>
      </c>
      <c r="K563" s="120" t="s">
        <v>562</v>
      </c>
      <c r="L563" s="63"/>
    </row>
    <row r="564" spans="1:12" s="17" customFormat="1" ht="15.75" customHeight="1">
      <c r="A564" s="369"/>
      <c r="B564" s="369"/>
      <c r="C564" s="369"/>
      <c r="D564" s="369"/>
      <c r="E564" s="369"/>
      <c r="F564" s="369"/>
      <c r="G564" s="369"/>
      <c r="H564" s="120" t="s">
        <v>244</v>
      </c>
      <c r="I564" s="120">
        <v>7.8</v>
      </c>
      <c r="J564" s="120" t="s">
        <v>550</v>
      </c>
      <c r="K564" s="120" t="s">
        <v>562</v>
      </c>
      <c r="L564" s="63"/>
    </row>
    <row r="565" spans="1:12" s="17" customFormat="1" ht="15.75" customHeight="1">
      <c r="A565" s="369">
        <f>COUNTA($B$3:B565)</f>
        <v>255</v>
      </c>
      <c r="B565" s="369" t="s">
        <v>373</v>
      </c>
      <c r="C565" s="369" t="s">
        <v>202</v>
      </c>
      <c r="D565" s="369"/>
      <c r="E565" s="369" t="s">
        <v>266</v>
      </c>
      <c r="F565" s="369" t="s">
        <v>122</v>
      </c>
      <c r="G565" s="369"/>
      <c r="H565" s="120" t="s">
        <v>247</v>
      </c>
      <c r="I565" s="120">
        <v>3.5</v>
      </c>
      <c r="J565" s="120" t="s">
        <v>266</v>
      </c>
      <c r="K565" s="120"/>
      <c r="L565" s="63" t="s">
        <v>352</v>
      </c>
    </row>
    <row r="566" spans="1:12" s="17" customFormat="1" ht="15.75" customHeight="1">
      <c r="A566" s="369"/>
      <c r="B566" s="369"/>
      <c r="C566" s="369"/>
      <c r="D566" s="369"/>
      <c r="E566" s="369"/>
      <c r="F566" s="369"/>
      <c r="G566" s="369"/>
      <c r="H566" s="120" t="s">
        <v>244</v>
      </c>
      <c r="I566" s="120">
        <v>7.8</v>
      </c>
      <c r="J566" s="120" t="s">
        <v>550</v>
      </c>
      <c r="K566" s="120" t="s">
        <v>562</v>
      </c>
      <c r="L566" s="63"/>
    </row>
    <row r="567" spans="1:12" s="17" customFormat="1" ht="15.75" customHeight="1">
      <c r="A567" s="369">
        <f>COUNTA($B$3:B567)</f>
        <v>256</v>
      </c>
      <c r="B567" s="369" t="s">
        <v>373</v>
      </c>
      <c r="C567" s="369" t="s">
        <v>202</v>
      </c>
      <c r="D567" s="369"/>
      <c r="E567" s="369" t="s">
        <v>252</v>
      </c>
      <c r="F567" s="369" t="s">
        <v>253</v>
      </c>
      <c r="G567" s="369"/>
      <c r="H567" s="120" t="s">
        <v>590</v>
      </c>
      <c r="I567" s="120"/>
      <c r="J567" s="120"/>
      <c r="K567" s="120"/>
      <c r="L567" s="63"/>
    </row>
    <row r="568" spans="1:12" s="17" customFormat="1" ht="15.75" customHeight="1">
      <c r="A568" s="369"/>
      <c r="B568" s="369"/>
      <c r="C568" s="369"/>
      <c r="D568" s="369"/>
      <c r="E568" s="369"/>
      <c r="F568" s="369"/>
      <c r="G568" s="369"/>
      <c r="H568" s="120" t="s">
        <v>244</v>
      </c>
      <c r="I568" s="120">
        <v>7.8</v>
      </c>
      <c r="J568" s="120" t="s">
        <v>550</v>
      </c>
      <c r="K568" s="120" t="s">
        <v>562</v>
      </c>
      <c r="L568" s="63" t="s">
        <v>586</v>
      </c>
    </row>
    <row r="569" spans="1:12" s="17" customFormat="1" ht="15.75" customHeight="1">
      <c r="A569" s="369">
        <f>COUNTA($B$3:B569)</f>
        <v>257</v>
      </c>
      <c r="B569" s="369" t="s">
        <v>373</v>
      </c>
      <c r="C569" s="369" t="s">
        <v>202</v>
      </c>
      <c r="D569" s="369"/>
      <c r="E569" s="369" t="s">
        <v>252</v>
      </c>
      <c r="F569" s="369" t="s">
        <v>254</v>
      </c>
      <c r="G569" s="369"/>
      <c r="H569" s="120" t="s">
        <v>591</v>
      </c>
      <c r="I569" s="120">
        <v>8</v>
      </c>
      <c r="J569" s="120"/>
      <c r="K569" s="120"/>
      <c r="L569" s="63"/>
    </row>
    <row r="570" spans="1:12" s="17" customFormat="1" ht="15.75" customHeight="1">
      <c r="A570" s="369"/>
      <c r="B570" s="369"/>
      <c r="C570" s="369"/>
      <c r="D570" s="369"/>
      <c r="E570" s="369"/>
      <c r="F570" s="369"/>
      <c r="G570" s="369"/>
      <c r="H570" s="120" t="s">
        <v>244</v>
      </c>
      <c r="I570" s="120">
        <v>7.8</v>
      </c>
      <c r="J570" s="120" t="s">
        <v>550</v>
      </c>
      <c r="K570" s="120" t="s">
        <v>562</v>
      </c>
      <c r="L570" s="63" t="s">
        <v>586</v>
      </c>
    </row>
    <row r="571" spans="1:12" s="17" customFormat="1" ht="15.75" customHeight="1">
      <c r="A571" s="369">
        <f>COUNTA($B$3:B571)</f>
        <v>258</v>
      </c>
      <c r="B571" s="369" t="s">
        <v>373</v>
      </c>
      <c r="C571" s="369" t="s">
        <v>202</v>
      </c>
      <c r="D571" s="369"/>
      <c r="E571" s="369" t="s">
        <v>252</v>
      </c>
      <c r="F571" s="369" t="s">
        <v>254</v>
      </c>
      <c r="G571" s="369"/>
      <c r="H571" s="120" t="s">
        <v>591</v>
      </c>
      <c r="I571" s="120">
        <v>8</v>
      </c>
      <c r="J571" s="120"/>
      <c r="K571" s="120"/>
      <c r="L571" s="63"/>
    </row>
    <row r="572" spans="1:12" s="17" customFormat="1" ht="15.75" customHeight="1">
      <c r="A572" s="369"/>
      <c r="B572" s="369"/>
      <c r="C572" s="369"/>
      <c r="D572" s="369"/>
      <c r="E572" s="369"/>
      <c r="F572" s="369"/>
      <c r="G572" s="369"/>
      <c r="H572" s="120" t="s">
        <v>244</v>
      </c>
      <c r="I572" s="120">
        <v>7.8</v>
      </c>
      <c r="J572" s="120" t="s">
        <v>550</v>
      </c>
      <c r="K572" s="120" t="s">
        <v>562</v>
      </c>
      <c r="L572" s="63" t="s">
        <v>586</v>
      </c>
    </row>
    <row r="573" spans="1:12" s="17" customFormat="1" ht="15.75" customHeight="1">
      <c r="A573" s="369">
        <f>COUNTA($B$3:B574)</f>
        <v>259</v>
      </c>
      <c r="B573" s="369" t="s">
        <v>373</v>
      </c>
      <c r="C573" s="369" t="s">
        <v>245</v>
      </c>
      <c r="D573" s="369"/>
      <c r="E573" s="369" t="s">
        <v>124</v>
      </c>
      <c r="F573" s="369" t="s">
        <v>286</v>
      </c>
      <c r="G573" s="369"/>
      <c r="H573" s="120" t="s">
        <v>130</v>
      </c>
      <c r="I573" s="120" t="s">
        <v>117</v>
      </c>
      <c r="J573" s="120" t="s">
        <v>553</v>
      </c>
      <c r="K573" s="120" t="s">
        <v>562</v>
      </c>
      <c r="L573" s="63"/>
    </row>
    <row r="574" spans="1:12" s="17" customFormat="1" ht="15.75" customHeight="1">
      <c r="A574" s="369"/>
      <c r="B574" s="369"/>
      <c r="C574" s="369"/>
      <c r="D574" s="369"/>
      <c r="E574" s="369"/>
      <c r="F574" s="369"/>
      <c r="G574" s="369"/>
      <c r="H574" s="120" t="s">
        <v>5</v>
      </c>
      <c r="I574" s="120">
        <v>7.8</v>
      </c>
      <c r="J574" s="120" t="s">
        <v>550</v>
      </c>
      <c r="K574" s="120" t="s">
        <v>562</v>
      </c>
      <c r="L574" s="63"/>
    </row>
    <row r="575" spans="1:12" s="17" customFormat="1" ht="15.75" customHeight="1">
      <c r="A575" s="369">
        <f>COUNTA($B$3:B576)</f>
        <v>260</v>
      </c>
      <c r="B575" s="369" t="s">
        <v>373</v>
      </c>
      <c r="C575" s="369" t="s">
        <v>245</v>
      </c>
      <c r="D575" s="369"/>
      <c r="E575" s="369" t="s">
        <v>124</v>
      </c>
      <c r="F575" s="369" t="s">
        <v>257</v>
      </c>
      <c r="G575" s="369"/>
      <c r="H575" s="120" t="s">
        <v>130</v>
      </c>
      <c r="I575" s="120" t="s">
        <v>117</v>
      </c>
      <c r="J575" s="120" t="s">
        <v>553</v>
      </c>
      <c r="K575" s="120" t="s">
        <v>562</v>
      </c>
      <c r="L575" s="63"/>
    </row>
    <row r="576" spans="1:12" s="17" customFormat="1" ht="15.75" customHeight="1">
      <c r="A576" s="369"/>
      <c r="B576" s="369"/>
      <c r="C576" s="369"/>
      <c r="D576" s="369"/>
      <c r="E576" s="369"/>
      <c r="F576" s="369"/>
      <c r="G576" s="369"/>
      <c r="H576" s="120" t="s">
        <v>5</v>
      </c>
      <c r="I576" s="120">
        <v>7.8</v>
      </c>
      <c r="J576" s="120" t="s">
        <v>550</v>
      </c>
      <c r="K576" s="120" t="s">
        <v>562</v>
      </c>
      <c r="L576" s="63"/>
    </row>
    <row r="577" spans="1:12" s="17" customFormat="1" ht="15.75" customHeight="1">
      <c r="A577" s="369">
        <f>COUNTA($B$3:B578)</f>
        <v>261</v>
      </c>
      <c r="B577" s="369" t="s">
        <v>373</v>
      </c>
      <c r="C577" s="369" t="s">
        <v>245</v>
      </c>
      <c r="D577" s="369"/>
      <c r="E577" s="369" t="s">
        <v>124</v>
      </c>
      <c r="F577" s="369" t="s">
        <v>255</v>
      </c>
      <c r="G577" s="369"/>
      <c r="H577" s="120" t="s">
        <v>130</v>
      </c>
      <c r="I577" s="120" t="s">
        <v>117</v>
      </c>
      <c r="J577" s="120" t="s">
        <v>553</v>
      </c>
      <c r="K577" s="120" t="s">
        <v>562</v>
      </c>
      <c r="L577" s="63"/>
    </row>
    <row r="578" spans="1:12" s="17" customFormat="1" ht="15.75" customHeight="1">
      <c r="A578" s="369"/>
      <c r="B578" s="369"/>
      <c r="C578" s="369"/>
      <c r="D578" s="369"/>
      <c r="E578" s="369"/>
      <c r="F578" s="369"/>
      <c r="G578" s="369"/>
      <c r="H578" s="120" t="s">
        <v>5</v>
      </c>
      <c r="I578" s="120">
        <v>7.8</v>
      </c>
      <c r="J578" s="120" t="s">
        <v>550</v>
      </c>
      <c r="K578" s="120" t="s">
        <v>562</v>
      </c>
      <c r="L578" s="63"/>
    </row>
    <row r="579" spans="1:12" s="17" customFormat="1" ht="15.75" customHeight="1">
      <c r="A579" s="369">
        <f>COUNTA($B$3:B580)</f>
        <v>262</v>
      </c>
      <c r="B579" s="369" t="s">
        <v>373</v>
      </c>
      <c r="C579" s="369" t="s">
        <v>245</v>
      </c>
      <c r="D579" s="369"/>
      <c r="E579" s="369" t="s">
        <v>124</v>
      </c>
      <c r="F579" s="369" t="s">
        <v>256</v>
      </c>
      <c r="G579" s="369"/>
      <c r="H579" s="120" t="s">
        <v>130</v>
      </c>
      <c r="I579" s="120" t="s">
        <v>117</v>
      </c>
      <c r="J579" s="120" t="s">
        <v>553</v>
      </c>
      <c r="K579" s="120" t="s">
        <v>562</v>
      </c>
      <c r="L579" s="63"/>
    </row>
    <row r="580" spans="1:12" s="17" customFormat="1" ht="15.75" customHeight="1">
      <c r="A580" s="369"/>
      <c r="B580" s="369"/>
      <c r="C580" s="369"/>
      <c r="D580" s="369"/>
      <c r="E580" s="369"/>
      <c r="F580" s="369"/>
      <c r="G580" s="369"/>
      <c r="H580" s="120" t="s">
        <v>5</v>
      </c>
      <c r="I580" s="120">
        <v>7.8</v>
      </c>
      <c r="J580" s="120" t="s">
        <v>550</v>
      </c>
      <c r="K580" s="120" t="s">
        <v>562</v>
      </c>
      <c r="L580" s="63"/>
    </row>
    <row r="581" spans="1:12" s="17" customFormat="1" ht="15.75" customHeight="1">
      <c r="A581" s="369">
        <f>COUNTA($B$3:B581)</f>
        <v>263</v>
      </c>
      <c r="B581" s="369" t="s">
        <v>373</v>
      </c>
      <c r="C581" s="369" t="s">
        <v>245</v>
      </c>
      <c r="D581" s="369"/>
      <c r="E581" s="369" t="s">
        <v>121</v>
      </c>
      <c r="F581" s="369" t="s">
        <v>122</v>
      </c>
      <c r="G581" s="369"/>
      <c r="H581" s="120" t="s">
        <v>247</v>
      </c>
      <c r="I581" s="120">
        <v>3.5</v>
      </c>
      <c r="J581" s="120" t="s">
        <v>552</v>
      </c>
      <c r="K581" s="120"/>
      <c r="L581" s="63"/>
    </row>
    <row r="582" spans="1:12" s="17" customFormat="1" ht="15.75" customHeight="1">
      <c r="A582" s="369"/>
      <c r="B582" s="369"/>
      <c r="C582" s="369"/>
      <c r="D582" s="369"/>
      <c r="E582" s="369"/>
      <c r="F582" s="369"/>
      <c r="G582" s="369"/>
      <c r="H582" s="120" t="s">
        <v>244</v>
      </c>
      <c r="I582" s="120">
        <v>7.8</v>
      </c>
      <c r="J582" s="120" t="s">
        <v>550</v>
      </c>
      <c r="K582" s="120" t="s">
        <v>562</v>
      </c>
      <c r="L582" s="63"/>
    </row>
    <row r="583" spans="1:12" s="17" customFormat="1" ht="15.75" customHeight="1">
      <c r="A583" s="369">
        <f>COUNTA($B$3:B583)</f>
        <v>264</v>
      </c>
      <c r="B583" s="369" t="s">
        <v>373</v>
      </c>
      <c r="C583" s="369" t="s">
        <v>245</v>
      </c>
      <c r="D583" s="369"/>
      <c r="E583" s="369" t="s">
        <v>120</v>
      </c>
      <c r="F583" s="369" t="s">
        <v>166</v>
      </c>
      <c r="G583" s="369"/>
      <c r="H583" s="120" t="s">
        <v>568</v>
      </c>
      <c r="I583" s="120">
        <v>4.5</v>
      </c>
      <c r="J583" s="120" t="s">
        <v>551</v>
      </c>
      <c r="K583" s="120" t="s">
        <v>0</v>
      </c>
      <c r="L583" s="63"/>
    </row>
    <row r="584" spans="1:12" s="17" customFormat="1" ht="15.75" customHeight="1">
      <c r="A584" s="369"/>
      <c r="B584" s="369"/>
      <c r="C584" s="369"/>
      <c r="D584" s="369"/>
      <c r="E584" s="369"/>
      <c r="F584" s="369"/>
      <c r="G584" s="369"/>
      <c r="H584" s="120" t="s">
        <v>5</v>
      </c>
      <c r="I584" s="120">
        <v>7.8</v>
      </c>
      <c r="J584" s="120" t="s">
        <v>550</v>
      </c>
      <c r="K584" s="120" t="s">
        <v>562</v>
      </c>
      <c r="L584" s="63"/>
    </row>
    <row r="585" spans="1:12" s="17" customFormat="1" ht="15.75" customHeight="1">
      <c r="A585" s="369">
        <f>COUNTA($B$3:B585)</f>
        <v>265</v>
      </c>
      <c r="B585" s="369" t="s">
        <v>373</v>
      </c>
      <c r="C585" s="369" t="s">
        <v>245</v>
      </c>
      <c r="D585" s="369"/>
      <c r="E585" s="369" t="s">
        <v>120</v>
      </c>
      <c r="F585" s="369" t="s">
        <v>196</v>
      </c>
      <c r="G585" s="369"/>
      <c r="H585" s="120" t="s">
        <v>568</v>
      </c>
      <c r="I585" s="120">
        <v>4.5</v>
      </c>
      <c r="J585" s="120" t="s">
        <v>551</v>
      </c>
      <c r="K585" s="120" t="s">
        <v>0</v>
      </c>
      <c r="L585" s="63"/>
    </row>
    <row r="586" spans="1:12" s="17" customFormat="1" ht="15.75" customHeight="1">
      <c r="A586" s="369"/>
      <c r="B586" s="369"/>
      <c r="C586" s="369"/>
      <c r="D586" s="369"/>
      <c r="E586" s="369"/>
      <c r="F586" s="369"/>
      <c r="G586" s="369"/>
      <c r="H586" s="120" t="s">
        <v>5</v>
      </c>
      <c r="I586" s="120">
        <v>7.8</v>
      </c>
      <c r="J586" s="120" t="s">
        <v>550</v>
      </c>
      <c r="K586" s="120" t="s">
        <v>562</v>
      </c>
      <c r="L586" s="63"/>
    </row>
    <row r="587" spans="1:12" s="17" customFormat="1" ht="15.75" customHeight="1">
      <c r="A587" s="369">
        <f>COUNTA($B$3:B587)</f>
        <v>266</v>
      </c>
      <c r="B587" s="369" t="s">
        <v>373</v>
      </c>
      <c r="C587" s="369" t="s">
        <v>245</v>
      </c>
      <c r="D587" s="369"/>
      <c r="E587" s="369" t="s">
        <v>123</v>
      </c>
      <c r="F587" s="369" t="s">
        <v>736</v>
      </c>
      <c r="G587" s="369"/>
      <c r="H587" s="120" t="s">
        <v>736</v>
      </c>
      <c r="I587" s="120" t="s">
        <v>0</v>
      </c>
      <c r="J587" s="120" t="s">
        <v>123</v>
      </c>
      <c r="K587" s="120" t="s">
        <v>562</v>
      </c>
      <c r="L587" s="63"/>
    </row>
    <row r="588" spans="1:12" s="17" customFormat="1" ht="15.75" customHeight="1">
      <c r="A588" s="369"/>
      <c r="B588" s="369"/>
      <c r="C588" s="369"/>
      <c r="D588" s="369"/>
      <c r="E588" s="369"/>
      <c r="F588" s="369"/>
      <c r="G588" s="369"/>
      <c r="H588" s="120" t="s">
        <v>244</v>
      </c>
      <c r="I588" s="120">
        <v>7.8</v>
      </c>
      <c r="J588" s="120" t="s">
        <v>550</v>
      </c>
      <c r="K588" s="120" t="s">
        <v>562</v>
      </c>
      <c r="L588" s="63"/>
    </row>
    <row r="589" spans="1:12" s="17" customFormat="1" ht="15.75" customHeight="1">
      <c r="A589" s="369">
        <f>COUNTA($B$3:B591)</f>
        <v>267</v>
      </c>
      <c r="B589" s="369" t="s">
        <v>373</v>
      </c>
      <c r="C589" s="369" t="s">
        <v>245</v>
      </c>
      <c r="D589" s="369"/>
      <c r="E589" s="369" t="s">
        <v>119</v>
      </c>
      <c r="F589" s="369" t="s">
        <v>286</v>
      </c>
      <c r="G589" s="369"/>
      <c r="H589" s="57" t="s">
        <v>573</v>
      </c>
      <c r="I589" s="120"/>
      <c r="J589" s="120"/>
      <c r="K589" s="120"/>
      <c r="L589" s="63"/>
    </row>
    <row r="590" spans="1:12" s="17" customFormat="1" ht="15.75" customHeight="1">
      <c r="A590" s="369"/>
      <c r="B590" s="369"/>
      <c r="C590" s="369"/>
      <c r="D590" s="369"/>
      <c r="E590" s="369"/>
      <c r="F590" s="369"/>
      <c r="G590" s="369"/>
      <c r="H590" s="120" t="s">
        <v>545</v>
      </c>
      <c r="I590" s="120" t="s">
        <v>547</v>
      </c>
      <c r="J590" s="120" t="s">
        <v>549</v>
      </c>
      <c r="K590" s="120"/>
      <c r="L590" s="63"/>
    </row>
    <row r="591" spans="1:12" s="17" customFormat="1" ht="15.75" customHeight="1">
      <c r="A591" s="369"/>
      <c r="B591" s="369"/>
      <c r="C591" s="369"/>
      <c r="D591" s="369"/>
      <c r="E591" s="369"/>
      <c r="F591" s="369"/>
      <c r="G591" s="369"/>
      <c r="H591" s="120" t="s">
        <v>137</v>
      </c>
      <c r="I591" s="120" t="s">
        <v>116</v>
      </c>
      <c r="J591" s="120" t="s">
        <v>554</v>
      </c>
      <c r="K591" s="120" t="s">
        <v>562</v>
      </c>
      <c r="L591" s="63"/>
    </row>
    <row r="592" spans="1:12" s="17" customFormat="1" ht="15.75" customHeight="1">
      <c r="A592" s="369"/>
      <c r="B592" s="369"/>
      <c r="C592" s="369"/>
      <c r="D592" s="369"/>
      <c r="E592" s="369"/>
      <c r="F592" s="369"/>
      <c r="G592" s="369"/>
      <c r="H592" s="120" t="s">
        <v>5</v>
      </c>
      <c r="I592" s="120">
        <v>7.8</v>
      </c>
      <c r="J592" s="120" t="s">
        <v>550</v>
      </c>
      <c r="K592" s="120" t="s">
        <v>562</v>
      </c>
      <c r="L592" s="63"/>
    </row>
    <row r="593" spans="1:12" s="17" customFormat="1" ht="15.75" customHeight="1">
      <c r="A593" s="369">
        <f>COUNTA($B$3:B595)</f>
        <v>268</v>
      </c>
      <c r="B593" s="369" t="s">
        <v>373</v>
      </c>
      <c r="C593" s="369" t="s">
        <v>245</v>
      </c>
      <c r="D593" s="369"/>
      <c r="E593" s="369" t="s">
        <v>119</v>
      </c>
      <c r="F593" s="369" t="s">
        <v>257</v>
      </c>
      <c r="G593" s="369"/>
      <c r="H593" s="57" t="s">
        <v>573</v>
      </c>
      <c r="I593" s="120"/>
      <c r="J593" s="120"/>
      <c r="K593" s="120" t="s">
        <v>569</v>
      </c>
      <c r="L593" s="63"/>
    </row>
    <row r="594" spans="1:12" s="17" customFormat="1" ht="15.75" customHeight="1">
      <c r="A594" s="369"/>
      <c r="B594" s="369"/>
      <c r="C594" s="369"/>
      <c r="D594" s="369"/>
      <c r="E594" s="369"/>
      <c r="F594" s="369"/>
      <c r="G594" s="369"/>
      <c r="H594" s="120" t="s">
        <v>545</v>
      </c>
      <c r="I594" s="120" t="s">
        <v>548</v>
      </c>
      <c r="J594" s="120" t="s">
        <v>549</v>
      </c>
      <c r="K594" s="120"/>
      <c r="L594" s="63"/>
    </row>
    <row r="595" spans="1:12" s="17" customFormat="1" ht="15.75" customHeight="1">
      <c r="A595" s="369"/>
      <c r="B595" s="369"/>
      <c r="C595" s="369"/>
      <c r="D595" s="369"/>
      <c r="E595" s="369"/>
      <c r="F595" s="369"/>
      <c r="G595" s="369"/>
      <c r="H595" s="120" t="s">
        <v>137</v>
      </c>
      <c r="I595" s="120" t="s">
        <v>116</v>
      </c>
      <c r="J595" s="120" t="s">
        <v>554</v>
      </c>
      <c r="K595" s="120" t="s">
        <v>562</v>
      </c>
      <c r="L595" s="63"/>
    </row>
    <row r="596" spans="1:12" s="17" customFormat="1" ht="15.75" customHeight="1">
      <c r="A596" s="369"/>
      <c r="B596" s="369"/>
      <c r="C596" s="369"/>
      <c r="D596" s="369"/>
      <c r="E596" s="369"/>
      <c r="F596" s="369"/>
      <c r="G596" s="369"/>
      <c r="H596" s="120" t="s">
        <v>5</v>
      </c>
      <c r="I596" s="120">
        <v>7.8</v>
      </c>
      <c r="J596" s="120" t="s">
        <v>550</v>
      </c>
      <c r="K596" s="120" t="s">
        <v>562</v>
      </c>
      <c r="L596" s="63"/>
    </row>
    <row r="597" spans="1:12" s="17" customFormat="1" ht="15.75" customHeight="1">
      <c r="A597" s="369">
        <f>COUNTA($B$3:B599)</f>
        <v>269</v>
      </c>
      <c r="B597" s="369" t="s">
        <v>373</v>
      </c>
      <c r="C597" s="369" t="s">
        <v>245</v>
      </c>
      <c r="D597" s="369"/>
      <c r="E597" s="369" t="s">
        <v>119</v>
      </c>
      <c r="F597" s="369" t="s">
        <v>255</v>
      </c>
      <c r="G597" s="369"/>
      <c r="H597" s="57" t="s">
        <v>573</v>
      </c>
      <c r="I597" s="120"/>
      <c r="J597" s="120"/>
      <c r="K597" s="120"/>
      <c r="L597" s="63"/>
    </row>
    <row r="598" spans="1:12" s="17" customFormat="1" ht="15.75" customHeight="1">
      <c r="A598" s="369"/>
      <c r="B598" s="369"/>
      <c r="C598" s="369"/>
      <c r="D598" s="369"/>
      <c r="E598" s="369"/>
      <c r="F598" s="369"/>
      <c r="G598" s="369"/>
      <c r="H598" s="120" t="s">
        <v>545</v>
      </c>
      <c r="I598" s="120" t="s">
        <v>548</v>
      </c>
      <c r="J598" s="120" t="s">
        <v>549</v>
      </c>
      <c r="K598" s="120"/>
      <c r="L598" s="63"/>
    </row>
    <row r="599" spans="1:12" s="17" customFormat="1" ht="15.75" customHeight="1">
      <c r="A599" s="369"/>
      <c r="B599" s="369"/>
      <c r="C599" s="369"/>
      <c r="D599" s="369"/>
      <c r="E599" s="369"/>
      <c r="F599" s="369"/>
      <c r="G599" s="369"/>
      <c r="H599" s="120" t="s">
        <v>137</v>
      </c>
      <c r="I599" s="120" t="s">
        <v>116</v>
      </c>
      <c r="J599" s="120" t="s">
        <v>554</v>
      </c>
      <c r="K599" s="120" t="s">
        <v>562</v>
      </c>
      <c r="L599" s="63"/>
    </row>
    <row r="600" spans="1:12" s="17" customFormat="1" ht="15.75" customHeight="1">
      <c r="A600" s="369"/>
      <c r="B600" s="369"/>
      <c r="C600" s="369"/>
      <c r="D600" s="369"/>
      <c r="E600" s="369"/>
      <c r="F600" s="369"/>
      <c r="G600" s="369"/>
      <c r="H600" s="120" t="s">
        <v>5</v>
      </c>
      <c r="I600" s="120">
        <v>7.8</v>
      </c>
      <c r="J600" s="120" t="s">
        <v>550</v>
      </c>
      <c r="K600" s="120" t="s">
        <v>562</v>
      </c>
      <c r="L600" s="63"/>
    </row>
    <row r="601" spans="1:12" s="17" customFormat="1" ht="15.75" customHeight="1">
      <c r="A601" s="369">
        <f>COUNTA($B$3:B603)</f>
        <v>270</v>
      </c>
      <c r="B601" s="369" t="s">
        <v>373</v>
      </c>
      <c r="C601" s="369" t="s">
        <v>245</v>
      </c>
      <c r="D601" s="369"/>
      <c r="E601" s="369" t="s">
        <v>119</v>
      </c>
      <c r="F601" s="369" t="s">
        <v>256</v>
      </c>
      <c r="G601" s="369"/>
      <c r="H601" s="57" t="s">
        <v>573</v>
      </c>
      <c r="I601" s="120"/>
      <c r="J601" s="120"/>
      <c r="K601" s="120"/>
      <c r="L601" s="63"/>
    </row>
    <row r="602" spans="1:12" s="17" customFormat="1" ht="15.75" customHeight="1">
      <c r="A602" s="369"/>
      <c r="B602" s="369"/>
      <c r="C602" s="369"/>
      <c r="D602" s="369"/>
      <c r="E602" s="369"/>
      <c r="F602" s="369"/>
      <c r="G602" s="369"/>
      <c r="H602" s="120" t="s">
        <v>545</v>
      </c>
      <c r="I602" s="120" t="s">
        <v>548</v>
      </c>
      <c r="J602" s="120" t="s">
        <v>549</v>
      </c>
      <c r="K602" s="120"/>
      <c r="L602" s="63"/>
    </row>
    <row r="603" spans="1:12" s="17" customFormat="1" ht="15.75" customHeight="1">
      <c r="A603" s="369"/>
      <c r="B603" s="369"/>
      <c r="C603" s="369"/>
      <c r="D603" s="369"/>
      <c r="E603" s="369"/>
      <c r="F603" s="369"/>
      <c r="G603" s="369"/>
      <c r="H603" s="120" t="s">
        <v>137</v>
      </c>
      <c r="I603" s="120" t="s">
        <v>116</v>
      </c>
      <c r="J603" s="120" t="s">
        <v>554</v>
      </c>
      <c r="K603" s="120" t="s">
        <v>562</v>
      </c>
      <c r="L603" s="63"/>
    </row>
    <row r="604" spans="1:12" s="17" customFormat="1" ht="15.75" customHeight="1">
      <c r="A604" s="369"/>
      <c r="B604" s="369"/>
      <c r="C604" s="369"/>
      <c r="D604" s="369"/>
      <c r="E604" s="369"/>
      <c r="F604" s="369"/>
      <c r="G604" s="369"/>
      <c r="H604" s="120" t="s">
        <v>5</v>
      </c>
      <c r="I604" s="120">
        <v>7.8</v>
      </c>
      <c r="J604" s="120" t="s">
        <v>550</v>
      </c>
      <c r="K604" s="120" t="s">
        <v>562</v>
      </c>
      <c r="L604" s="63"/>
    </row>
    <row r="605" spans="1:12" s="17" customFormat="1" ht="15.75" customHeight="1">
      <c r="A605" s="369">
        <f>COUNTA($B$3:B605)</f>
        <v>271</v>
      </c>
      <c r="B605" s="369" t="s">
        <v>373</v>
      </c>
      <c r="C605" s="369" t="s">
        <v>374</v>
      </c>
      <c r="D605" s="369"/>
      <c r="E605" s="369" t="s">
        <v>133</v>
      </c>
      <c r="F605" s="369" t="s">
        <v>320</v>
      </c>
      <c r="G605" s="369"/>
      <c r="H605" s="120" t="s">
        <v>136</v>
      </c>
      <c r="I605" s="120">
        <v>10.3</v>
      </c>
      <c r="J605" s="120" t="s">
        <v>556</v>
      </c>
      <c r="K605" s="120" t="s">
        <v>562</v>
      </c>
      <c r="L605" s="63"/>
    </row>
    <row r="606" spans="1:12" s="17" customFormat="1" ht="15.75" customHeight="1">
      <c r="A606" s="369"/>
      <c r="B606" s="369"/>
      <c r="C606" s="369"/>
      <c r="D606" s="369"/>
      <c r="E606" s="369"/>
      <c r="F606" s="369"/>
      <c r="G606" s="369"/>
      <c r="H606" s="120" t="s">
        <v>5</v>
      </c>
      <c r="I606" s="120">
        <v>7.8</v>
      </c>
      <c r="J606" s="120" t="s">
        <v>550</v>
      </c>
      <c r="K606" s="120" t="s">
        <v>562</v>
      </c>
      <c r="L606" s="63"/>
    </row>
    <row r="607" spans="1:12" s="17" customFormat="1" ht="15.75" customHeight="1">
      <c r="A607" s="369">
        <f>COUNTA($B$3:B607)</f>
        <v>272</v>
      </c>
      <c r="B607" s="369" t="s">
        <v>373</v>
      </c>
      <c r="C607" s="369" t="s">
        <v>374</v>
      </c>
      <c r="D607" s="369"/>
      <c r="E607" s="369" t="s">
        <v>133</v>
      </c>
      <c r="F607" s="369" t="s">
        <v>321</v>
      </c>
      <c r="G607" s="369"/>
      <c r="H607" s="120" t="s">
        <v>136</v>
      </c>
      <c r="I607" s="120">
        <v>10.3</v>
      </c>
      <c r="J607" s="120" t="s">
        <v>556</v>
      </c>
      <c r="K607" s="120" t="s">
        <v>562</v>
      </c>
      <c r="L607" s="63"/>
    </row>
    <row r="608" spans="1:12" s="17" customFormat="1" ht="15.75" customHeight="1">
      <c r="A608" s="369"/>
      <c r="B608" s="369"/>
      <c r="C608" s="369"/>
      <c r="D608" s="369"/>
      <c r="E608" s="369"/>
      <c r="F608" s="369"/>
      <c r="G608" s="369"/>
      <c r="H608" s="120" t="s">
        <v>5</v>
      </c>
      <c r="I608" s="120">
        <v>7.8</v>
      </c>
      <c r="J608" s="120" t="s">
        <v>550</v>
      </c>
      <c r="K608" s="120" t="s">
        <v>562</v>
      </c>
      <c r="L608" s="63"/>
    </row>
    <row r="609" spans="1:12" s="17" customFormat="1" ht="15.75" customHeight="1">
      <c r="A609" s="369">
        <f>COUNTA($B$3:B609)</f>
        <v>273</v>
      </c>
      <c r="B609" s="369" t="s">
        <v>373</v>
      </c>
      <c r="C609" s="369" t="s">
        <v>374</v>
      </c>
      <c r="D609" s="369"/>
      <c r="E609" s="369" t="s">
        <v>133</v>
      </c>
      <c r="F609" s="369" t="s">
        <v>354</v>
      </c>
      <c r="G609" s="369"/>
      <c r="H609" s="120" t="s">
        <v>136</v>
      </c>
      <c r="I609" s="120">
        <v>10.3</v>
      </c>
      <c r="J609" s="120" t="s">
        <v>556</v>
      </c>
      <c r="K609" s="120" t="s">
        <v>562</v>
      </c>
      <c r="L609" s="63"/>
    </row>
    <row r="610" spans="1:12" s="17" customFormat="1" ht="15.75" customHeight="1">
      <c r="A610" s="369"/>
      <c r="B610" s="369"/>
      <c r="C610" s="369"/>
      <c r="D610" s="369"/>
      <c r="E610" s="369"/>
      <c r="F610" s="369"/>
      <c r="G610" s="369"/>
      <c r="H610" s="120" t="s">
        <v>5</v>
      </c>
      <c r="I610" s="120">
        <v>7.8</v>
      </c>
      <c r="J610" s="120" t="s">
        <v>550</v>
      </c>
      <c r="K610" s="120" t="s">
        <v>562</v>
      </c>
      <c r="L610" s="63"/>
    </row>
    <row r="611" spans="1:12" s="17" customFormat="1" ht="15.75" customHeight="1">
      <c r="A611" s="369">
        <f>COUNTA($B$3:B611)</f>
        <v>274</v>
      </c>
      <c r="B611" s="369" t="s">
        <v>373</v>
      </c>
      <c r="C611" s="369" t="s">
        <v>374</v>
      </c>
      <c r="D611" s="369"/>
      <c r="E611" s="369" t="s">
        <v>133</v>
      </c>
      <c r="F611" s="369" t="s">
        <v>324</v>
      </c>
      <c r="G611" s="369"/>
      <c r="H611" s="120" t="s">
        <v>136</v>
      </c>
      <c r="I611" s="120">
        <v>10.3</v>
      </c>
      <c r="J611" s="120" t="s">
        <v>556</v>
      </c>
      <c r="K611" s="120" t="s">
        <v>562</v>
      </c>
      <c r="L611" s="63"/>
    </row>
    <row r="612" spans="1:12" s="18" customFormat="1" ht="15.75" customHeight="1">
      <c r="A612" s="369"/>
      <c r="B612" s="369"/>
      <c r="C612" s="369"/>
      <c r="D612" s="369"/>
      <c r="E612" s="369"/>
      <c r="F612" s="369"/>
      <c r="G612" s="369"/>
      <c r="H612" s="120" t="s">
        <v>244</v>
      </c>
      <c r="I612" s="120">
        <v>7.8</v>
      </c>
      <c r="J612" s="120" t="s">
        <v>550</v>
      </c>
      <c r="K612" s="120" t="s">
        <v>562</v>
      </c>
      <c r="L612" s="63"/>
    </row>
    <row r="613" spans="1:12" s="17" customFormat="1" ht="15.75" customHeight="1">
      <c r="A613" s="369">
        <f>COUNTA($B$3:B613)</f>
        <v>275</v>
      </c>
      <c r="B613" s="369" t="s">
        <v>373</v>
      </c>
      <c r="C613" s="369" t="s">
        <v>374</v>
      </c>
      <c r="D613" s="369"/>
      <c r="E613" s="369" t="s">
        <v>133</v>
      </c>
      <c r="F613" s="369" t="s">
        <v>325</v>
      </c>
      <c r="G613" s="369"/>
      <c r="H613" s="120" t="s">
        <v>136</v>
      </c>
      <c r="I613" s="120">
        <v>10.3</v>
      </c>
      <c r="J613" s="120" t="s">
        <v>556</v>
      </c>
      <c r="K613" s="120" t="s">
        <v>562</v>
      </c>
      <c r="L613" s="63"/>
    </row>
    <row r="614" spans="1:12" s="17" customFormat="1" ht="15.75" customHeight="1">
      <c r="A614" s="369"/>
      <c r="B614" s="369"/>
      <c r="C614" s="369"/>
      <c r="D614" s="369"/>
      <c r="E614" s="369"/>
      <c r="F614" s="369"/>
      <c r="G614" s="369"/>
      <c r="H614" s="120" t="s">
        <v>244</v>
      </c>
      <c r="I614" s="120">
        <v>7.8</v>
      </c>
      <c r="J614" s="120" t="s">
        <v>550</v>
      </c>
      <c r="K614" s="120" t="s">
        <v>562</v>
      </c>
      <c r="L614" s="63"/>
    </row>
    <row r="615" spans="1:12" s="17" customFormat="1" ht="15.75" customHeight="1">
      <c r="A615" s="369">
        <f>COUNTA($B$3:B616)</f>
        <v>276</v>
      </c>
      <c r="B615" s="369" t="s">
        <v>373</v>
      </c>
      <c r="C615" s="369" t="s">
        <v>374</v>
      </c>
      <c r="D615" s="369"/>
      <c r="E615" s="369" t="s">
        <v>133</v>
      </c>
      <c r="F615" s="369" t="s">
        <v>282</v>
      </c>
      <c r="G615" s="369"/>
      <c r="H615" s="120" t="s">
        <v>136</v>
      </c>
      <c r="I615" s="120">
        <v>10.3</v>
      </c>
      <c r="J615" s="120" t="s">
        <v>556</v>
      </c>
      <c r="K615" s="120" t="s">
        <v>562</v>
      </c>
      <c r="L615" s="63"/>
    </row>
    <row r="616" spans="1:12" s="17" customFormat="1" ht="15.75" customHeight="1">
      <c r="A616" s="369"/>
      <c r="B616" s="369"/>
      <c r="C616" s="369"/>
      <c r="D616" s="369"/>
      <c r="E616" s="369"/>
      <c r="F616" s="369"/>
      <c r="G616" s="369"/>
      <c r="H616" s="120" t="s">
        <v>244</v>
      </c>
      <c r="I616" s="120">
        <v>7.8</v>
      </c>
      <c r="J616" s="120" t="s">
        <v>550</v>
      </c>
      <c r="K616" s="120" t="s">
        <v>562</v>
      </c>
      <c r="L616" s="63"/>
    </row>
    <row r="617" spans="1:12" s="17" customFormat="1" ht="15.75" customHeight="1">
      <c r="A617" s="369">
        <f>COUNTA($B$3:B618)</f>
        <v>277</v>
      </c>
      <c r="B617" s="369" t="s">
        <v>373</v>
      </c>
      <c r="C617" s="369" t="s">
        <v>374</v>
      </c>
      <c r="D617" s="369"/>
      <c r="E617" s="369" t="s">
        <v>133</v>
      </c>
      <c r="F617" s="369" t="s">
        <v>283</v>
      </c>
      <c r="G617" s="369"/>
      <c r="H617" s="120" t="s">
        <v>136</v>
      </c>
      <c r="I617" s="120">
        <v>10.3</v>
      </c>
      <c r="J617" s="120" t="s">
        <v>556</v>
      </c>
      <c r="K617" s="120" t="s">
        <v>562</v>
      </c>
      <c r="L617" s="63"/>
    </row>
    <row r="618" spans="1:12" s="17" customFormat="1" ht="15.75" customHeight="1">
      <c r="A618" s="369"/>
      <c r="B618" s="369"/>
      <c r="C618" s="369"/>
      <c r="D618" s="369"/>
      <c r="E618" s="369"/>
      <c r="F618" s="369"/>
      <c r="G618" s="369"/>
      <c r="H618" s="120" t="s">
        <v>244</v>
      </c>
      <c r="I618" s="120">
        <v>7.8</v>
      </c>
      <c r="J618" s="120" t="s">
        <v>550</v>
      </c>
      <c r="K618" s="120" t="s">
        <v>562</v>
      </c>
      <c r="L618" s="63"/>
    </row>
    <row r="619" spans="1:12" s="17" customFormat="1" ht="15.75" customHeight="1">
      <c r="A619" s="369">
        <f>COUNTA($B$3:B619)</f>
        <v>278</v>
      </c>
      <c r="B619" s="369" t="s">
        <v>373</v>
      </c>
      <c r="C619" s="369" t="s">
        <v>374</v>
      </c>
      <c r="D619" s="369"/>
      <c r="E619" s="369" t="s">
        <v>133</v>
      </c>
      <c r="F619" s="369" t="s">
        <v>322</v>
      </c>
      <c r="G619" s="369"/>
      <c r="H619" s="120" t="s">
        <v>136</v>
      </c>
      <c r="I619" s="120">
        <v>10.3</v>
      </c>
      <c r="J619" s="120" t="s">
        <v>556</v>
      </c>
      <c r="K619" s="120" t="s">
        <v>562</v>
      </c>
      <c r="L619" s="63"/>
    </row>
    <row r="620" spans="1:12" s="20" customFormat="1" ht="17.25" customHeight="1">
      <c r="A620" s="369"/>
      <c r="B620" s="369"/>
      <c r="C620" s="369"/>
      <c r="D620" s="369"/>
      <c r="E620" s="369"/>
      <c r="F620" s="369"/>
      <c r="G620" s="369"/>
      <c r="H620" s="120" t="s">
        <v>244</v>
      </c>
      <c r="I620" s="120">
        <v>7.8</v>
      </c>
      <c r="J620" s="120" t="s">
        <v>550</v>
      </c>
      <c r="K620" s="120" t="s">
        <v>562</v>
      </c>
      <c r="L620" s="64"/>
    </row>
    <row r="621" spans="1:12" s="17" customFormat="1" ht="15.75" customHeight="1">
      <c r="A621" s="369">
        <f>COUNTA($B$3:B621)</f>
        <v>279</v>
      </c>
      <c r="B621" s="369" t="s">
        <v>373</v>
      </c>
      <c r="C621" s="369" t="s">
        <v>374</v>
      </c>
      <c r="D621" s="369"/>
      <c r="E621" s="369" t="s">
        <v>133</v>
      </c>
      <c r="F621" s="369" t="s">
        <v>323</v>
      </c>
      <c r="G621" s="369"/>
      <c r="H621" s="120" t="s">
        <v>136</v>
      </c>
      <c r="I621" s="120">
        <v>10.3</v>
      </c>
      <c r="J621" s="120" t="s">
        <v>556</v>
      </c>
      <c r="K621" s="120" t="s">
        <v>562</v>
      </c>
      <c r="L621" s="63"/>
    </row>
    <row r="622" spans="1:12" s="20" customFormat="1" ht="17.25" customHeight="1">
      <c r="A622" s="369"/>
      <c r="B622" s="369"/>
      <c r="C622" s="369"/>
      <c r="D622" s="369"/>
      <c r="E622" s="369"/>
      <c r="F622" s="369"/>
      <c r="G622" s="369"/>
      <c r="H622" s="120" t="s">
        <v>244</v>
      </c>
      <c r="I622" s="120">
        <v>7.8</v>
      </c>
      <c r="J622" s="120" t="s">
        <v>550</v>
      </c>
      <c r="K622" s="120" t="s">
        <v>562</v>
      </c>
      <c r="L622" s="64"/>
    </row>
    <row r="623" spans="1:12" s="17" customFormat="1" ht="15.75" customHeight="1">
      <c r="A623" s="369">
        <f>COUNTA($B$3:B623)</f>
        <v>280</v>
      </c>
      <c r="B623" s="369" t="s">
        <v>373</v>
      </c>
      <c r="C623" s="369" t="s">
        <v>374</v>
      </c>
      <c r="D623" s="369"/>
      <c r="E623" s="369" t="s">
        <v>133</v>
      </c>
      <c r="F623" s="369" t="s">
        <v>305</v>
      </c>
      <c r="G623" s="369"/>
      <c r="H623" s="120" t="s">
        <v>136</v>
      </c>
      <c r="I623" s="120">
        <v>10.3</v>
      </c>
      <c r="J623" s="120" t="s">
        <v>556</v>
      </c>
      <c r="K623" s="120" t="s">
        <v>562</v>
      </c>
      <c r="L623" s="63"/>
    </row>
    <row r="624" spans="1:12" s="18" customFormat="1" ht="15.75" customHeight="1">
      <c r="A624" s="369"/>
      <c r="B624" s="369"/>
      <c r="C624" s="369"/>
      <c r="D624" s="369"/>
      <c r="E624" s="369"/>
      <c r="F624" s="369"/>
      <c r="G624" s="369"/>
      <c r="H624" s="120" t="s">
        <v>244</v>
      </c>
      <c r="I624" s="120">
        <v>7.8</v>
      </c>
      <c r="J624" s="120" t="s">
        <v>550</v>
      </c>
      <c r="K624" s="120" t="s">
        <v>562</v>
      </c>
      <c r="L624" s="63"/>
    </row>
    <row r="625" spans="1:12" s="17" customFormat="1" ht="15.75" customHeight="1">
      <c r="A625" s="369">
        <f>COUNTA($B$3:B625)</f>
        <v>281</v>
      </c>
      <c r="B625" s="369" t="s">
        <v>373</v>
      </c>
      <c r="C625" s="369" t="s">
        <v>374</v>
      </c>
      <c r="D625" s="369"/>
      <c r="E625" s="369" t="s">
        <v>133</v>
      </c>
      <c r="F625" s="369" t="s">
        <v>306</v>
      </c>
      <c r="G625" s="369"/>
      <c r="H625" s="120" t="s">
        <v>136</v>
      </c>
      <c r="I625" s="120">
        <v>10.3</v>
      </c>
      <c r="J625" s="120" t="s">
        <v>556</v>
      </c>
      <c r="K625" s="120" t="s">
        <v>562</v>
      </c>
      <c r="L625" s="63"/>
    </row>
    <row r="626" spans="1:12" s="18" customFormat="1" ht="15.75" customHeight="1">
      <c r="A626" s="369"/>
      <c r="B626" s="369"/>
      <c r="C626" s="369"/>
      <c r="D626" s="369"/>
      <c r="E626" s="369"/>
      <c r="F626" s="369"/>
      <c r="G626" s="369"/>
      <c r="H626" s="120" t="s">
        <v>244</v>
      </c>
      <c r="I626" s="120">
        <v>7.8</v>
      </c>
      <c r="J626" s="120" t="s">
        <v>550</v>
      </c>
      <c r="K626" s="120" t="s">
        <v>562</v>
      </c>
      <c r="L626" s="63"/>
    </row>
    <row r="627" spans="1:12" s="17" customFormat="1" ht="15.75" customHeight="1">
      <c r="A627" s="369">
        <f>COUNTA($B$3:B627)</f>
        <v>282</v>
      </c>
      <c r="B627" s="369" t="s">
        <v>373</v>
      </c>
      <c r="C627" s="369" t="s">
        <v>374</v>
      </c>
      <c r="D627" s="369"/>
      <c r="E627" s="369" t="s">
        <v>125</v>
      </c>
      <c r="F627" s="369" t="s">
        <v>329</v>
      </c>
      <c r="G627" s="369"/>
      <c r="H627" s="120" t="s">
        <v>136</v>
      </c>
      <c r="I627" s="120">
        <v>10.3</v>
      </c>
      <c r="J627" s="120" t="s">
        <v>556</v>
      </c>
      <c r="K627" s="120" t="s">
        <v>562</v>
      </c>
      <c r="L627" s="63"/>
    </row>
    <row r="628" spans="1:12" s="17" customFormat="1" ht="15.75" customHeight="1">
      <c r="A628" s="369"/>
      <c r="B628" s="369"/>
      <c r="C628" s="369"/>
      <c r="D628" s="369"/>
      <c r="E628" s="369"/>
      <c r="F628" s="369"/>
      <c r="G628" s="369"/>
      <c r="H628" s="120" t="s">
        <v>244</v>
      </c>
      <c r="I628" s="120">
        <v>7.8</v>
      </c>
      <c r="J628" s="120" t="s">
        <v>550</v>
      </c>
      <c r="K628" s="120" t="s">
        <v>562</v>
      </c>
      <c r="L628" s="63" t="s">
        <v>347</v>
      </c>
    </row>
    <row r="629" spans="1:12" s="17" customFormat="1" ht="15.75" customHeight="1">
      <c r="A629" s="369">
        <f>COUNTA($B$3:B629)</f>
        <v>283</v>
      </c>
      <c r="B629" s="369" t="s">
        <v>373</v>
      </c>
      <c r="C629" s="369" t="s">
        <v>374</v>
      </c>
      <c r="D629" s="369"/>
      <c r="E629" s="369" t="s">
        <v>125</v>
      </c>
      <c r="F629" s="369" t="s">
        <v>328</v>
      </c>
      <c r="G629" s="369"/>
      <c r="H629" s="120" t="s">
        <v>136</v>
      </c>
      <c r="I629" s="120">
        <v>10.3</v>
      </c>
      <c r="J629" s="120" t="s">
        <v>556</v>
      </c>
      <c r="K629" s="120" t="s">
        <v>562</v>
      </c>
      <c r="L629" s="63"/>
    </row>
    <row r="630" spans="1:12" s="17" customFormat="1" ht="15.75" customHeight="1">
      <c r="A630" s="369"/>
      <c r="B630" s="369"/>
      <c r="C630" s="369"/>
      <c r="D630" s="369"/>
      <c r="E630" s="369"/>
      <c r="F630" s="369"/>
      <c r="G630" s="369"/>
      <c r="H630" s="120" t="s">
        <v>244</v>
      </c>
      <c r="I630" s="120">
        <v>7.8</v>
      </c>
      <c r="J630" s="120" t="s">
        <v>550</v>
      </c>
      <c r="K630" s="120" t="s">
        <v>562</v>
      </c>
      <c r="L630" s="63" t="s">
        <v>347</v>
      </c>
    </row>
    <row r="631" spans="1:12" s="17" customFormat="1" ht="15.75" customHeight="1">
      <c r="A631" s="369">
        <f>COUNTA($B$3:B631)</f>
        <v>284</v>
      </c>
      <c r="B631" s="369" t="s">
        <v>373</v>
      </c>
      <c r="C631" s="369" t="s">
        <v>374</v>
      </c>
      <c r="D631" s="370"/>
      <c r="E631" s="370" t="s">
        <v>133</v>
      </c>
      <c r="F631" s="370" t="s">
        <v>330</v>
      </c>
      <c r="G631" s="370"/>
      <c r="H631" s="120" t="s">
        <v>136</v>
      </c>
      <c r="I631" s="120">
        <v>10.3</v>
      </c>
      <c r="J631" s="120" t="s">
        <v>556</v>
      </c>
      <c r="K631" s="120" t="s">
        <v>562</v>
      </c>
      <c r="L631" s="63"/>
    </row>
    <row r="632" spans="1:12" s="20" customFormat="1" ht="17.25" customHeight="1">
      <c r="A632" s="369"/>
      <c r="B632" s="369"/>
      <c r="C632" s="369"/>
      <c r="D632" s="370"/>
      <c r="E632" s="370"/>
      <c r="F632" s="370"/>
      <c r="G632" s="370"/>
      <c r="H632" s="120" t="s">
        <v>244</v>
      </c>
      <c r="I632" s="120">
        <v>7.8</v>
      </c>
      <c r="J632" s="120" t="s">
        <v>550</v>
      </c>
      <c r="K632" s="120" t="s">
        <v>562</v>
      </c>
      <c r="L632" s="64" t="s">
        <v>348</v>
      </c>
    </row>
    <row r="633" spans="1:12" s="17" customFormat="1" ht="15.75" customHeight="1">
      <c r="A633" s="369">
        <f>COUNTA($B$3:B633)</f>
        <v>285</v>
      </c>
      <c r="B633" s="369" t="s">
        <v>373</v>
      </c>
      <c r="C633" s="369" t="s">
        <v>374</v>
      </c>
      <c r="D633" s="370"/>
      <c r="E633" s="370" t="s">
        <v>133</v>
      </c>
      <c r="F633" s="370" t="s">
        <v>331</v>
      </c>
      <c r="G633" s="370"/>
      <c r="H633" s="120" t="s">
        <v>136</v>
      </c>
      <c r="I633" s="120">
        <v>10.3</v>
      </c>
      <c r="J633" s="120" t="s">
        <v>556</v>
      </c>
      <c r="K633" s="120" t="s">
        <v>562</v>
      </c>
      <c r="L633" s="63"/>
    </row>
    <row r="634" spans="1:12" s="20" customFormat="1" ht="17.25" customHeight="1">
      <c r="A634" s="369"/>
      <c r="B634" s="369"/>
      <c r="C634" s="369"/>
      <c r="D634" s="370"/>
      <c r="E634" s="370"/>
      <c r="F634" s="370"/>
      <c r="G634" s="370"/>
      <c r="H634" s="120" t="s">
        <v>244</v>
      </c>
      <c r="I634" s="120">
        <v>7.8</v>
      </c>
      <c r="J634" s="120" t="s">
        <v>550</v>
      </c>
      <c r="K634" s="120" t="s">
        <v>562</v>
      </c>
      <c r="L634" s="64" t="s">
        <v>348</v>
      </c>
    </row>
    <row r="635" spans="1:12" s="17" customFormat="1" ht="15.75" customHeight="1">
      <c r="A635" s="369">
        <f>COUNTA($B$3:B635)</f>
        <v>286</v>
      </c>
      <c r="B635" s="369" t="s">
        <v>373</v>
      </c>
      <c r="C635" s="369" t="s">
        <v>374</v>
      </c>
      <c r="D635" s="370"/>
      <c r="E635" s="370" t="s">
        <v>133</v>
      </c>
      <c r="F635" s="370" t="s">
        <v>332</v>
      </c>
      <c r="G635" s="370"/>
      <c r="H635" s="120" t="s">
        <v>136</v>
      </c>
      <c r="I635" s="120">
        <v>10.3</v>
      </c>
      <c r="J635" s="120" t="s">
        <v>556</v>
      </c>
      <c r="K635" s="120" t="s">
        <v>562</v>
      </c>
      <c r="L635" s="63"/>
    </row>
    <row r="636" spans="1:12" s="20" customFormat="1" ht="17.25" customHeight="1">
      <c r="A636" s="369"/>
      <c r="B636" s="369"/>
      <c r="C636" s="369"/>
      <c r="D636" s="370"/>
      <c r="E636" s="370"/>
      <c r="F636" s="370"/>
      <c r="G636" s="370"/>
      <c r="H636" s="120" t="s">
        <v>244</v>
      </c>
      <c r="I636" s="120">
        <v>7.8</v>
      </c>
      <c r="J636" s="120" t="s">
        <v>550</v>
      </c>
      <c r="K636" s="120" t="s">
        <v>562</v>
      </c>
      <c r="L636" s="64"/>
    </row>
    <row r="637" spans="1:12" s="17" customFormat="1" ht="15.75" customHeight="1">
      <c r="A637" s="369">
        <f>COUNTA($B$3:B637)</f>
        <v>287</v>
      </c>
      <c r="B637" s="369" t="s">
        <v>373</v>
      </c>
      <c r="C637" s="369" t="s">
        <v>374</v>
      </c>
      <c r="D637" s="370"/>
      <c r="E637" s="370" t="s">
        <v>133</v>
      </c>
      <c r="F637" s="370" t="s">
        <v>326</v>
      </c>
      <c r="G637" s="370"/>
      <c r="H637" s="120" t="s">
        <v>136</v>
      </c>
      <c r="I637" s="120">
        <v>10.3</v>
      </c>
      <c r="J637" s="120" t="s">
        <v>556</v>
      </c>
      <c r="K637" s="120" t="s">
        <v>562</v>
      </c>
      <c r="L637" s="63"/>
    </row>
    <row r="638" spans="1:12" s="20" customFormat="1" ht="17.25" customHeight="1">
      <c r="A638" s="369"/>
      <c r="B638" s="369"/>
      <c r="C638" s="369"/>
      <c r="D638" s="370"/>
      <c r="E638" s="370"/>
      <c r="F638" s="370"/>
      <c r="G638" s="370"/>
      <c r="H638" s="120" t="s">
        <v>244</v>
      </c>
      <c r="I638" s="120">
        <v>7.8</v>
      </c>
      <c r="J638" s="120" t="s">
        <v>550</v>
      </c>
      <c r="K638" s="120" t="s">
        <v>562</v>
      </c>
      <c r="L638" s="64"/>
    </row>
    <row r="639" spans="1:12" s="17" customFormat="1" ht="15.75" customHeight="1">
      <c r="A639" s="369">
        <f>COUNTA($B$3:B639)</f>
        <v>288</v>
      </c>
      <c r="B639" s="369" t="s">
        <v>373</v>
      </c>
      <c r="C639" s="369" t="s">
        <v>374</v>
      </c>
      <c r="D639" s="370"/>
      <c r="E639" s="370" t="s">
        <v>133</v>
      </c>
      <c r="F639" s="370" t="s">
        <v>335</v>
      </c>
      <c r="G639" s="370"/>
      <c r="H639" s="120" t="s">
        <v>136</v>
      </c>
      <c r="I639" s="120">
        <v>10.3</v>
      </c>
      <c r="J639" s="120" t="s">
        <v>556</v>
      </c>
      <c r="K639" s="120" t="s">
        <v>562</v>
      </c>
      <c r="L639" s="63"/>
    </row>
    <row r="640" spans="1:12" s="20" customFormat="1" ht="17.25" customHeight="1">
      <c r="A640" s="369"/>
      <c r="B640" s="369"/>
      <c r="C640" s="369"/>
      <c r="D640" s="370"/>
      <c r="E640" s="370"/>
      <c r="F640" s="370"/>
      <c r="G640" s="370"/>
      <c r="H640" s="120" t="s">
        <v>244</v>
      </c>
      <c r="I640" s="120">
        <v>7.8</v>
      </c>
      <c r="J640" s="120" t="s">
        <v>550</v>
      </c>
      <c r="K640" s="120" t="s">
        <v>562</v>
      </c>
      <c r="L640" s="64"/>
    </row>
    <row r="641" spans="1:12" s="17" customFormat="1" ht="15.75" customHeight="1">
      <c r="A641" s="369">
        <f>COUNTA($B$3:B641)</f>
        <v>289</v>
      </c>
      <c r="B641" s="369" t="s">
        <v>373</v>
      </c>
      <c r="C641" s="369" t="s">
        <v>374</v>
      </c>
      <c r="D641" s="370"/>
      <c r="E641" s="370" t="s">
        <v>133</v>
      </c>
      <c r="F641" s="370" t="s">
        <v>327</v>
      </c>
      <c r="G641" s="370"/>
      <c r="H641" s="120" t="s">
        <v>136</v>
      </c>
      <c r="I641" s="120">
        <v>10.3</v>
      </c>
      <c r="J641" s="120" t="s">
        <v>556</v>
      </c>
      <c r="K641" s="120" t="s">
        <v>562</v>
      </c>
      <c r="L641" s="63"/>
    </row>
    <row r="642" spans="1:12" s="20" customFormat="1" ht="17.25" customHeight="1">
      <c r="A642" s="369"/>
      <c r="B642" s="369"/>
      <c r="C642" s="369"/>
      <c r="D642" s="370"/>
      <c r="E642" s="370"/>
      <c r="F642" s="370"/>
      <c r="G642" s="370"/>
      <c r="H642" s="120" t="s">
        <v>244</v>
      </c>
      <c r="I642" s="120">
        <v>7.8</v>
      </c>
      <c r="J642" s="120" t="s">
        <v>550</v>
      </c>
      <c r="K642" s="120" t="s">
        <v>562</v>
      </c>
      <c r="L642" s="64"/>
    </row>
    <row r="643" spans="1:12" s="18" customFormat="1" ht="15.75" customHeight="1">
      <c r="A643" s="369">
        <f>COUNTA($B$3:B644)</f>
        <v>290</v>
      </c>
      <c r="B643" s="369" t="s">
        <v>373</v>
      </c>
      <c r="C643" s="369" t="s">
        <v>374</v>
      </c>
      <c r="D643" s="369"/>
      <c r="E643" s="369" t="s">
        <v>125</v>
      </c>
      <c r="F643" s="369" t="s">
        <v>287</v>
      </c>
      <c r="G643" s="369"/>
      <c r="H643" s="120" t="s">
        <v>288</v>
      </c>
      <c r="I643" s="120"/>
      <c r="J643" s="120" t="s">
        <v>557</v>
      </c>
      <c r="K643" s="120"/>
      <c r="L643" s="63"/>
    </row>
    <row r="644" spans="1:12" s="18" customFormat="1" ht="15.75" customHeight="1">
      <c r="A644" s="369"/>
      <c r="B644" s="369"/>
      <c r="C644" s="369"/>
      <c r="D644" s="369"/>
      <c r="E644" s="369"/>
      <c r="F644" s="369"/>
      <c r="G644" s="369"/>
      <c r="H644" s="120" t="s">
        <v>555</v>
      </c>
      <c r="I644" s="120" t="s">
        <v>289</v>
      </c>
      <c r="J644" s="120" t="s">
        <v>556</v>
      </c>
      <c r="K644" s="120"/>
      <c r="L644" s="63"/>
    </row>
    <row r="645" spans="1:12" s="17" customFormat="1" ht="15.75" customHeight="1">
      <c r="A645" s="369"/>
      <c r="B645" s="369"/>
      <c r="C645" s="369"/>
      <c r="D645" s="369"/>
      <c r="E645" s="369"/>
      <c r="F645" s="369"/>
      <c r="G645" s="369"/>
      <c r="H645" s="120" t="s">
        <v>244</v>
      </c>
      <c r="I645" s="120">
        <v>7.8</v>
      </c>
      <c r="J645" s="120" t="s">
        <v>550</v>
      </c>
      <c r="K645" s="120" t="s">
        <v>562</v>
      </c>
      <c r="L645" s="63"/>
    </row>
    <row r="646" spans="1:12" s="17" customFormat="1" ht="15.75" customHeight="1">
      <c r="A646" s="369">
        <f>COUNTA($B$3:B647)</f>
        <v>291</v>
      </c>
      <c r="B646" s="369" t="s">
        <v>373</v>
      </c>
      <c r="C646" s="369" t="s">
        <v>374</v>
      </c>
      <c r="D646" s="369"/>
      <c r="E646" s="369" t="s">
        <v>125</v>
      </c>
      <c r="F646" s="369" t="s">
        <v>309</v>
      </c>
      <c r="G646" s="369"/>
      <c r="H646" s="120" t="s">
        <v>288</v>
      </c>
      <c r="I646" s="120"/>
      <c r="J646" s="120" t="s">
        <v>557</v>
      </c>
      <c r="K646" s="120"/>
      <c r="L646" s="63"/>
    </row>
    <row r="647" spans="1:12" s="17" customFormat="1" ht="15.75" customHeight="1">
      <c r="A647" s="369"/>
      <c r="B647" s="369"/>
      <c r="C647" s="369"/>
      <c r="D647" s="369"/>
      <c r="E647" s="369"/>
      <c r="F647" s="369"/>
      <c r="G647" s="369"/>
      <c r="H647" s="120" t="s">
        <v>555</v>
      </c>
      <c r="I647" s="120" t="s">
        <v>289</v>
      </c>
      <c r="J647" s="120" t="s">
        <v>556</v>
      </c>
      <c r="K647" s="120"/>
      <c r="L647" s="63"/>
    </row>
    <row r="648" spans="1:12" s="17" customFormat="1" ht="15.75" customHeight="1">
      <c r="A648" s="369"/>
      <c r="B648" s="369"/>
      <c r="C648" s="369"/>
      <c r="D648" s="369"/>
      <c r="E648" s="369"/>
      <c r="F648" s="369"/>
      <c r="G648" s="369"/>
      <c r="H648" s="120" t="s">
        <v>244</v>
      </c>
      <c r="I648" s="120">
        <v>7.8</v>
      </c>
      <c r="J648" s="120" t="s">
        <v>550</v>
      </c>
      <c r="K648" s="120" t="s">
        <v>562</v>
      </c>
      <c r="L648" s="63"/>
    </row>
    <row r="649" spans="1:12" s="20" customFormat="1" ht="17.25" customHeight="1">
      <c r="A649" s="369">
        <f>COUNTA($B$3:B649)</f>
        <v>292</v>
      </c>
      <c r="B649" s="369" t="s">
        <v>373</v>
      </c>
      <c r="C649" s="369" t="s">
        <v>374</v>
      </c>
      <c r="D649" s="369"/>
      <c r="E649" s="369" t="s">
        <v>302</v>
      </c>
      <c r="F649" s="369" t="s">
        <v>732</v>
      </c>
      <c r="G649" s="369"/>
      <c r="H649" s="120" t="s">
        <v>304</v>
      </c>
      <c r="I649" s="120" t="s">
        <v>558</v>
      </c>
      <c r="J649" s="120" t="s">
        <v>559</v>
      </c>
      <c r="K649" s="120" t="s">
        <v>562</v>
      </c>
      <c r="L649" s="64"/>
    </row>
    <row r="650" spans="1:12" s="17" customFormat="1" ht="15.75" customHeight="1">
      <c r="A650" s="369"/>
      <c r="B650" s="369"/>
      <c r="C650" s="369"/>
      <c r="D650" s="369"/>
      <c r="E650" s="369"/>
      <c r="F650" s="369"/>
      <c r="G650" s="369"/>
      <c r="H650" s="120" t="s">
        <v>5</v>
      </c>
      <c r="I650" s="120">
        <v>7.8</v>
      </c>
      <c r="J650" s="120" t="s">
        <v>550</v>
      </c>
      <c r="K650" s="120" t="s">
        <v>562</v>
      </c>
      <c r="L650" s="63"/>
    </row>
    <row r="651" spans="1:12" s="20" customFormat="1" ht="17.25" customHeight="1">
      <c r="A651" s="369">
        <f>COUNTA($B$3:B651)</f>
        <v>293</v>
      </c>
      <c r="B651" s="369" t="s">
        <v>373</v>
      </c>
      <c r="C651" s="369" t="s">
        <v>374</v>
      </c>
      <c r="D651" s="369"/>
      <c r="E651" s="369" t="s">
        <v>302</v>
      </c>
      <c r="F651" s="369" t="s">
        <v>303</v>
      </c>
      <c r="G651" s="369"/>
      <c r="H651" s="120" t="s">
        <v>304</v>
      </c>
      <c r="I651" s="120" t="s">
        <v>558</v>
      </c>
      <c r="J651" s="120" t="s">
        <v>559</v>
      </c>
      <c r="K651" s="120" t="s">
        <v>562</v>
      </c>
      <c r="L651" s="64"/>
    </row>
    <row r="652" spans="1:12" s="17" customFormat="1" ht="15.75" customHeight="1">
      <c r="A652" s="369"/>
      <c r="B652" s="369"/>
      <c r="C652" s="369"/>
      <c r="D652" s="369"/>
      <c r="E652" s="369"/>
      <c r="F652" s="369"/>
      <c r="G652" s="369"/>
      <c r="H652" s="120" t="s">
        <v>5</v>
      </c>
      <c r="I652" s="120">
        <v>7.8</v>
      </c>
      <c r="J652" s="120" t="s">
        <v>550</v>
      </c>
      <c r="K652" s="120" t="s">
        <v>562</v>
      </c>
      <c r="L652" s="63"/>
    </row>
    <row r="653" spans="1:12" s="20" customFormat="1" ht="17.25" customHeight="1">
      <c r="A653" s="369">
        <f>COUNTA($B$3:B653)</f>
        <v>294</v>
      </c>
      <c r="B653" s="369" t="s">
        <v>373</v>
      </c>
      <c r="C653" s="369" t="s">
        <v>374</v>
      </c>
      <c r="D653" s="369"/>
      <c r="E653" s="369" t="s">
        <v>302</v>
      </c>
      <c r="F653" s="369" t="s">
        <v>733</v>
      </c>
      <c r="G653" s="369"/>
      <c r="H653" s="120" t="s">
        <v>304</v>
      </c>
      <c r="I653" s="120" t="s">
        <v>558</v>
      </c>
      <c r="J653" s="120" t="s">
        <v>559</v>
      </c>
      <c r="K653" s="120" t="s">
        <v>562</v>
      </c>
      <c r="L653" s="64"/>
    </row>
    <row r="654" spans="1:12" s="20" customFormat="1" ht="17.25" customHeight="1">
      <c r="A654" s="369"/>
      <c r="B654" s="369"/>
      <c r="C654" s="369"/>
      <c r="D654" s="369"/>
      <c r="E654" s="369"/>
      <c r="F654" s="369"/>
      <c r="G654" s="369"/>
      <c r="H654" s="120" t="s">
        <v>5</v>
      </c>
      <c r="I654" s="120">
        <v>7.8</v>
      </c>
      <c r="J654" s="120" t="s">
        <v>550</v>
      </c>
      <c r="K654" s="120" t="s">
        <v>562</v>
      </c>
      <c r="L654" s="64"/>
    </row>
    <row r="655" spans="1:12" s="20" customFormat="1" ht="17.25" customHeight="1">
      <c r="A655" s="369">
        <f>COUNTA($B$3:B655)</f>
        <v>295</v>
      </c>
      <c r="B655" s="369" t="s">
        <v>373</v>
      </c>
      <c r="C655" s="369" t="s">
        <v>374</v>
      </c>
      <c r="D655" s="369"/>
      <c r="E655" s="369" t="s">
        <v>302</v>
      </c>
      <c r="F655" s="369" t="s">
        <v>734</v>
      </c>
      <c r="G655" s="369"/>
      <c r="H655" s="120" t="s">
        <v>304</v>
      </c>
      <c r="I655" s="120" t="s">
        <v>558</v>
      </c>
      <c r="J655" s="120" t="s">
        <v>559</v>
      </c>
      <c r="K655" s="120" t="s">
        <v>562</v>
      </c>
      <c r="L655" s="64"/>
    </row>
    <row r="656" spans="1:12" s="20" customFormat="1" ht="17.25" customHeight="1">
      <c r="A656" s="369"/>
      <c r="B656" s="369"/>
      <c r="C656" s="369"/>
      <c r="D656" s="369"/>
      <c r="E656" s="369"/>
      <c r="F656" s="369"/>
      <c r="G656" s="369"/>
      <c r="H656" s="120" t="s">
        <v>5</v>
      </c>
      <c r="I656" s="120">
        <v>7.8</v>
      </c>
      <c r="J656" s="120" t="s">
        <v>550</v>
      </c>
      <c r="K656" s="120" t="s">
        <v>562</v>
      </c>
      <c r="L656" s="64"/>
    </row>
    <row r="657" spans="1:12" s="20" customFormat="1" ht="17.25" customHeight="1">
      <c r="A657" s="369">
        <f>COUNTA($B$3:B657)</f>
        <v>296</v>
      </c>
      <c r="B657" s="369" t="s">
        <v>373</v>
      </c>
      <c r="C657" s="369" t="s">
        <v>374</v>
      </c>
      <c r="D657" s="369"/>
      <c r="E657" s="369" t="s">
        <v>302</v>
      </c>
      <c r="F657" s="369" t="s">
        <v>333</v>
      </c>
      <c r="G657" s="369"/>
      <c r="H657" s="120" t="s">
        <v>304</v>
      </c>
      <c r="I657" s="120" t="s">
        <v>558</v>
      </c>
      <c r="J657" s="120" t="s">
        <v>559</v>
      </c>
      <c r="K657" s="120" t="s">
        <v>562</v>
      </c>
      <c r="L657" s="64"/>
    </row>
    <row r="658" spans="1:12" s="20" customFormat="1" ht="17.25" customHeight="1">
      <c r="A658" s="369"/>
      <c r="B658" s="369"/>
      <c r="C658" s="369"/>
      <c r="D658" s="369"/>
      <c r="E658" s="369"/>
      <c r="F658" s="369"/>
      <c r="G658" s="369"/>
      <c r="H658" s="120" t="s">
        <v>5</v>
      </c>
      <c r="I658" s="120">
        <v>7.8</v>
      </c>
      <c r="J658" s="120" t="s">
        <v>550</v>
      </c>
      <c r="K658" s="120" t="s">
        <v>562</v>
      </c>
      <c r="L658" s="64"/>
    </row>
    <row r="659" spans="1:12" s="20" customFormat="1" ht="17.25" customHeight="1">
      <c r="A659" s="369">
        <f>COUNTA($B$3:B660)</f>
        <v>297</v>
      </c>
      <c r="B659" s="369" t="s">
        <v>373</v>
      </c>
      <c r="C659" s="369" t="s">
        <v>374</v>
      </c>
      <c r="D659" s="369"/>
      <c r="E659" s="369" t="s">
        <v>302</v>
      </c>
      <c r="F659" s="369" t="s">
        <v>334</v>
      </c>
      <c r="G659" s="369"/>
      <c r="H659" s="120" t="s">
        <v>304</v>
      </c>
      <c r="I659" s="120" t="s">
        <v>558</v>
      </c>
      <c r="J659" s="120" t="s">
        <v>559</v>
      </c>
      <c r="K659" s="120" t="s">
        <v>562</v>
      </c>
      <c r="L659" s="64"/>
    </row>
    <row r="660" spans="1:12" s="20" customFormat="1" ht="17.25" customHeight="1">
      <c r="A660" s="369"/>
      <c r="B660" s="369"/>
      <c r="C660" s="369"/>
      <c r="D660" s="369"/>
      <c r="E660" s="369"/>
      <c r="F660" s="369"/>
      <c r="G660" s="369"/>
      <c r="H660" s="120" t="s">
        <v>5</v>
      </c>
      <c r="I660" s="120">
        <v>7.8</v>
      </c>
      <c r="J660" s="120" t="s">
        <v>550</v>
      </c>
      <c r="K660" s="120" t="s">
        <v>562</v>
      </c>
      <c r="L660" s="64"/>
    </row>
  </sheetData>
  <autoFilter ref="A2:L660"/>
  <mergeCells count="2016">
    <mergeCell ref="G643:G645"/>
    <mergeCell ref="G646:G648"/>
    <mergeCell ref="G649:G650"/>
    <mergeCell ref="G651:G652"/>
    <mergeCell ref="A657:A658"/>
    <mergeCell ref="B657:B658"/>
    <mergeCell ref="C657:C658"/>
    <mergeCell ref="E657:E658"/>
    <mergeCell ref="F657:F658"/>
    <mergeCell ref="A659:A660"/>
    <mergeCell ref="B659:B660"/>
    <mergeCell ref="C659:C660"/>
    <mergeCell ref="E659:E660"/>
    <mergeCell ref="F659:F660"/>
    <mergeCell ref="A653:A654"/>
    <mergeCell ref="B653:B654"/>
    <mergeCell ref="C653:C654"/>
    <mergeCell ref="E653:E654"/>
    <mergeCell ref="F653:F654"/>
    <mergeCell ref="A655:A656"/>
    <mergeCell ref="B655:B656"/>
    <mergeCell ref="C655:C656"/>
    <mergeCell ref="E655:E656"/>
    <mergeCell ref="F655:F656"/>
    <mergeCell ref="D653:D654"/>
    <mergeCell ref="D655:D656"/>
    <mergeCell ref="D657:D658"/>
    <mergeCell ref="D659:D660"/>
    <mergeCell ref="G653:G654"/>
    <mergeCell ref="G655:G656"/>
    <mergeCell ref="G657:G658"/>
    <mergeCell ref="G659:G660"/>
    <mergeCell ref="A649:A650"/>
    <mergeCell ref="B649:B650"/>
    <mergeCell ref="C649:C650"/>
    <mergeCell ref="E649:E650"/>
    <mergeCell ref="F649:F650"/>
    <mergeCell ref="A651:A652"/>
    <mergeCell ref="B651:B652"/>
    <mergeCell ref="C651:C652"/>
    <mergeCell ref="E651:E652"/>
    <mergeCell ref="F651:F652"/>
    <mergeCell ref="A643:A645"/>
    <mergeCell ref="B643:B645"/>
    <mergeCell ref="C643:C645"/>
    <mergeCell ref="E643:E645"/>
    <mergeCell ref="F643:F645"/>
    <mergeCell ref="A646:A648"/>
    <mergeCell ref="B646:B648"/>
    <mergeCell ref="C646:C648"/>
    <mergeCell ref="E646:E648"/>
    <mergeCell ref="F646:F648"/>
    <mergeCell ref="D643:D645"/>
    <mergeCell ref="D646:D648"/>
    <mergeCell ref="D649:D650"/>
    <mergeCell ref="D651:D652"/>
    <mergeCell ref="G627:G628"/>
    <mergeCell ref="G629:G630"/>
    <mergeCell ref="G631:G632"/>
    <mergeCell ref="G633:G634"/>
    <mergeCell ref="A639:A640"/>
    <mergeCell ref="B639:B640"/>
    <mergeCell ref="C639:C640"/>
    <mergeCell ref="E639:E640"/>
    <mergeCell ref="F639:F640"/>
    <mergeCell ref="A641:A642"/>
    <mergeCell ref="B641:B642"/>
    <mergeCell ref="C641:C642"/>
    <mergeCell ref="E641:E642"/>
    <mergeCell ref="F641:F642"/>
    <mergeCell ref="A635:A636"/>
    <mergeCell ref="B635:B636"/>
    <mergeCell ref="C635:C636"/>
    <mergeCell ref="E635:E636"/>
    <mergeCell ref="F635:F636"/>
    <mergeCell ref="A637:A638"/>
    <mergeCell ref="B637:B638"/>
    <mergeCell ref="C637:C638"/>
    <mergeCell ref="E637:E638"/>
    <mergeCell ref="F637:F638"/>
    <mergeCell ref="D635:D636"/>
    <mergeCell ref="D637:D638"/>
    <mergeCell ref="D639:D640"/>
    <mergeCell ref="D641:D642"/>
    <mergeCell ref="G635:G636"/>
    <mergeCell ref="G637:G638"/>
    <mergeCell ref="G639:G640"/>
    <mergeCell ref="G641:G642"/>
    <mergeCell ref="A631:A632"/>
    <mergeCell ref="B631:B632"/>
    <mergeCell ref="C631:C632"/>
    <mergeCell ref="E631:E632"/>
    <mergeCell ref="F631:F632"/>
    <mergeCell ref="A633:A634"/>
    <mergeCell ref="B633:B634"/>
    <mergeCell ref="C633:C634"/>
    <mergeCell ref="E633:E634"/>
    <mergeCell ref="F633:F634"/>
    <mergeCell ref="A627:A628"/>
    <mergeCell ref="B627:B628"/>
    <mergeCell ref="C627:C628"/>
    <mergeCell ref="E627:E628"/>
    <mergeCell ref="F627:F628"/>
    <mergeCell ref="A629:A630"/>
    <mergeCell ref="B629:B630"/>
    <mergeCell ref="C629:C630"/>
    <mergeCell ref="E629:E630"/>
    <mergeCell ref="F629:F630"/>
    <mergeCell ref="D627:D628"/>
    <mergeCell ref="D629:D630"/>
    <mergeCell ref="D631:D632"/>
    <mergeCell ref="D633:D634"/>
    <mergeCell ref="G611:G612"/>
    <mergeCell ref="G613:G614"/>
    <mergeCell ref="G615:G616"/>
    <mergeCell ref="G617:G618"/>
    <mergeCell ref="A623:A624"/>
    <mergeCell ref="B623:B624"/>
    <mergeCell ref="C623:C624"/>
    <mergeCell ref="E623:E624"/>
    <mergeCell ref="F623:F624"/>
    <mergeCell ref="A625:A626"/>
    <mergeCell ref="B625:B626"/>
    <mergeCell ref="C625:C626"/>
    <mergeCell ref="E625:E626"/>
    <mergeCell ref="F625:F626"/>
    <mergeCell ref="A619:A620"/>
    <mergeCell ref="B619:B620"/>
    <mergeCell ref="C619:C620"/>
    <mergeCell ref="E619:E620"/>
    <mergeCell ref="F619:F620"/>
    <mergeCell ref="A621:A622"/>
    <mergeCell ref="B621:B622"/>
    <mergeCell ref="C621:C622"/>
    <mergeCell ref="E621:E622"/>
    <mergeCell ref="F621:F622"/>
    <mergeCell ref="D619:D620"/>
    <mergeCell ref="D621:D622"/>
    <mergeCell ref="D623:D624"/>
    <mergeCell ref="D625:D626"/>
    <mergeCell ref="G619:G620"/>
    <mergeCell ref="G621:G622"/>
    <mergeCell ref="G623:G624"/>
    <mergeCell ref="G625:G626"/>
    <mergeCell ref="A615:A616"/>
    <mergeCell ref="B615:B616"/>
    <mergeCell ref="C615:C616"/>
    <mergeCell ref="E615:E616"/>
    <mergeCell ref="F615:F616"/>
    <mergeCell ref="A617:A618"/>
    <mergeCell ref="B617:B618"/>
    <mergeCell ref="C617:C618"/>
    <mergeCell ref="E617:E618"/>
    <mergeCell ref="F617:F618"/>
    <mergeCell ref="A611:A612"/>
    <mergeCell ref="B611:B612"/>
    <mergeCell ref="C611:C612"/>
    <mergeCell ref="E611:E612"/>
    <mergeCell ref="F611:F612"/>
    <mergeCell ref="A613:A614"/>
    <mergeCell ref="B613:B614"/>
    <mergeCell ref="C613:C614"/>
    <mergeCell ref="E613:E614"/>
    <mergeCell ref="F613:F614"/>
    <mergeCell ref="D611:D612"/>
    <mergeCell ref="D613:D614"/>
    <mergeCell ref="D615:D616"/>
    <mergeCell ref="D617:D618"/>
    <mergeCell ref="G587:G588"/>
    <mergeCell ref="G589:G592"/>
    <mergeCell ref="G593:G596"/>
    <mergeCell ref="G597:G600"/>
    <mergeCell ref="A607:A608"/>
    <mergeCell ref="B607:B608"/>
    <mergeCell ref="C607:C608"/>
    <mergeCell ref="E607:E608"/>
    <mergeCell ref="F607:F608"/>
    <mergeCell ref="A609:A610"/>
    <mergeCell ref="B609:B610"/>
    <mergeCell ref="C609:C610"/>
    <mergeCell ref="E609:E610"/>
    <mergeCell ref="F609:F610"/>
    <mergeCell ref="A601:A604"/>
    <mergeCell ref="B601:B604"/>
    <mergeCell ref="C601:C604"/>
    <mergeCell ref="E601:E604"/>
    <mergeCell ref="F601:F604"/>
    <mergeCell ref="A605:A606"/>
    <mergeCell ref="B605:B606"/>
    <mergeCell ref="C605:C606"/>
    <mergeCell ref="E605:E606"/>
    <mergeCell ref="F605:F606"/>
    <mergeCell ref="D601:D604"/>
    <mergeCell ref="D605:D606"/>
    <mergeCell ref="D607:D608"/>
    <mergeCell ref="D609:D610"/>
    <mergeCell ref="G601:G604"/>
    <mergeCell ref="G605:G606"/>
    <mergeCell ref="G607:G608"/>
    <mergeCell ref="G609:G610"/>
    <mergeCell ref="A593:A596"/>
    <mergeCell ref="B593:B596"/>
    <mergeCell ref="C593:C596"/>
    <mergeCell ref="E593:E596"/>
    <mergeCell ref="F593:F596"/>
    <mergeCell ref="A597:A600"/>
    <mergeCell ref="B597:B600"/>
    <mergeCell ref="C597:C600"/>
    <mergeCell ref="E597:E600"/>
    <mergeCell ref="F597:F600"/>
    <mergeCell ref="A587:A588"/>
    <mergeCell ref="B587:B588"/>
    <mergeCell ref="C587:C588"/>
    <mergeCell ref="E587:E588"/>
    <mergeCell ref="F587:F588"/>
    <mergeCell ref="A589:A592"/>
    <mergeCell ref="B589:B592"/>
    <mergeCell ref="C589:C592"/>
    <mergeCell ref="E589:E592"/>
    <mergeCell ref="F589:F592"/>
    <mergeCell ref="D587:D588"/>
    <mergeCell ref="D589:D592"/>
    <mergeCell ref="D593:D596"/>
    <mergeCell ref="D597:D600"/>
    <mergeCell ref="G571:G572"/>
    <mergeCell ref="G573:G574"/>
    <mergeCell ref="G575:G576"/>
    <mergeCell ref="G577:G578"/>
    <mergeCell ref="A583:A584"/>
    <mergeCell ref="B583:B584"/>
    <mergeCell ref="C583:C584"/>
    <mergeCell ref="E583:E584"/>
    <mergeCell ref="F583:F584"/>
    <mergeCell ref="A585:A586"/>
    <mergeCell ref="B585:B586"/>
    <mergeCell ref="C585:C586"/>
    <mergeCell ref="E585:E586"/>
    <mergeCell ref="F585:F586"/>
    <mergeCell ref="A579:A580"/>
    <mergeCell ref="B579:B580"/>
    <mergeCell ref="C579:C580"/>
    <mergeCell ref="E579:E580"/>
    <mergeCell ref="F579:F580"/>
    <mergeCell ref="A581:A582"/>
    <mergeCell ref="B581:B582"/>
    <mergeCell ref="C581:C582"/>
    <mergeCell ref="E581:E582"/>
    <mergeCell ref="F581:F582"/>
    <mergeCell ref="D579:D580"/>
    <mergeCell ref="D581:D582"/>
    <mergeCell ref="D583:D584"/>
    <mergeCell ref="D585:D586"/>
    <mergeCell ref="G579:G580"/>
    <mergeCell ref="G581:G582"/>
    <mergeCell ref="G583:G584"/>
    <mergeCell ref="G585:G586"/>
    <mergeCell ref="A575:A576"/>
    <mergeCell ref="B575:B576"/>
    <mergeCell ref="C575:C576"/>
    <mergeCell ref="E575:E576"/>
    <mergeCell ref="F575:F576"/>
    <mergeCell ref="A577:A578"/>
    <mergeCell ref="B577:B578"/>
    <mergeCell ref="C577:C578"/>
    <mergeCell ref="E577:E578"/>
    <mergeCell ref="F577:F578"/>
    <mergeCell ref="A571:A572"/>
    <mergeCell ref="B571:B572"/>
    <mergeCell ref="C571:C572"/>
    <mergeCell ref="E571:E572"/>
    <mergeCell ref="F571:F572"/>
    <mergeCell ref="A573:A574"/>
    <mergeCell ref="B573:B574"/>
    <mergeCell ref="C573:C574"/>
    <mergeCell ref="E573:E574"/>
    <mergeCell ref="F573:F574"/>
    <mergeCell ref="D571:D572"/>
    <mergeCell ref="D573:D574"/>
    <mergeCell ref="D575:D576"/>
    <mergeCell ref="D577:D578"/>
    <mergeCell ref="G555:G556"/>
    <mergeCell ref="G557:G558"/>
    <mergeCell ref="G559:G560"/>
    <mergeCell ref="G561:G562"/>
    <mergeCell ref="A567:A568"/>
    <mergeCell ref="B567:B568"/>
    <mergeCell ref="C567:C568"/>
    <mergeCell ref="E567:E568"/>
    <mergeCell ref="F567:F568"/>
    <mergeCell ref="A569:A570"/>
    <mergeCell ref="B569:B570"/>
    <mergeCell ref="C569:C570"/>
    <mergeCell ref="E569:E570"/>
    <mergeCell ref="F569:F570"/>
    <mergeCell ref="A563:A564"/>
    <mergeCell ref="B563:B564"/>
    <mergeCell ref="C563:C564"/>
    <mergeCell ref="E563:E564"/>
    <mergeCell ref="F563:F564"/>
    <mergeCell ref="A565:A566"/>
    <mergeCell ref="B565:B566"/>
    <mergeCell ref="C565:C566"/>
    <mergeCell ref="E565:E566"/>
    <mergeCell ref="F565:F566"/>
    <mergeCell ref="D563:D564"/>
    <mergeCell ref="D565:D566"/>
    <mergeCell ref="D567:D568"/>
    <mergeCell ref="D569:D570"/>
    <mergeCell ref="G563:G564"/>
    <mergeCell ref="G565:G566"/>
    <mergeCell ref="G567:G568"/>
    <mergeCell ref="G569:G570"/>
    <mergeCell ref="A559:A560"/>
    <mergeCell ref="B559:B560"/>
    <mergeCell ref="C559:C560"/>
    <mergeCell ref="E559:E560"/>
    <mergeCell ref="F559:F560"/>
    <mergeCell ref="A561:A562"/>
    <mergeCell ref="B561:B562"/>
    <mergeCell ref="C561:C562"/>
    <mergeCell ref="E561:E562"/>
    <mergeCell ref="F561:F562"/>
    <mergeCell ref="A555:A556"/>
    <mergeCell ref="B555:B556"/>
    <mergeCell ref="C555:C556"/>
    <mergeCell ref="E555:E556"/>
    <mergeCell ref="F555:F556"/>
    <mergeCell ref="A557:A558"/>
    <mergeCell ref="B557:B558"/>
    <mergeCell ref="C557:C558"/>
    <mergeCell ref="E557:E558"/>
    <mergeCell ref="F557:F558"/>
    <mergeCell ref="D555:D556"/>
    <mergeCell ref="D557:D558"/>
    <mergeCell ref="D559:D560"/>
    <mergeCell ref="D561:D562"/>
    <mergeCell ref="G531:G533"/>
    <mergeCell ref="G534:G536"/>
    <mergeCell ref="G537:G539"/>
    <mergeCell ref="G540:G542"/>
    <mergeCell ref="A549:A551"/>
    <mergeCell ref="B549:B551"/>
    <mergeCell ref="C549:C551"/>
    <mergeCell ref="E549:E551"/>
    <mergeCell ref="F549:F551"/>
    <mergeCell ref="A552:A554"/>
    <mergeCell ref="B552:B554"/>
    <mergeCell ref="C552:C554"/>
    <mergeCell ref="E552:E554"/>
    <mergeCell ref="F552:F554"/>
    <mergeCell ref="A543:A545"/>
    <mergeCell ref="B543:B545"/>
    <mergeCell ref="C543:C545"/>
    <mergeCell ref="E543:E545"/>
    <mergeCell ref="F543:F545"/>
    <mergeCell ref="A546:A548"/>
    <mergeCell ref="B546:B548"/>
    <mergeCell ref="C546:C548"/>
    <mergeCell ref="E546:E548"/>
    <mergeCell ref="F546:F548"/>
    <mergeCell ref="D543:D545"/>
    <mergeCell ref="D546:D548"/>
    <mergeCell ref="D549:D551"/>
    <mergeCell ref="D552:D554"/>
    <mergeCell ref="G543:G545"/>
    <mergeCell ref="G546:G548"/>
    <mergeCell ref="G549:G551"/>
    <mergeCell ref="G552:G554"/>
    <mergeCell ref="A537:A539"/>
    <mergeCell ref="B537:B539"/>
    <mergeCell ref="C537:C539"/>
    <mergeCell ref="E537:E539"/>
    <mergeCell ref="F537:F539"/>
    <mergeCell ref="A540:A542"/>
    <mergeCell ref="B540:B542"/>
    <mergeCell ref="C540:C542"/>
    <mergeCell ref="E540:E542"/>
    <mergeCell ref="F540:F542"/>
    <mergeCell ref="A531:A533"/>
    <mergeCell ref="B531:B533"/>
    <mergeCell ref="C531:C533"/>
    <mergeCell ref="E531:E533"/>
    <mergeCell ref="F531:F533"/>
    <mergeCell ref="A534:A536"/>
    <mergeCell ref="B534:B536"/>
    <mergeCell ref="C534:C536"/>
    <mergeCell ref="E534:E536"/>
    <mergeCell ref="F534:F536"/>
    <mergeCell ref="D531:D533"/>
    <mergeCell ref="D534:D536"/>
    <mergeCell ref="D537:D539"/>
    <mergeCell ref="D540:D542"/>
    <mergeCell ref="G507:G509"/>
    <mergeCell ref="G510:G512"/>
    <mergeCell ref="G513:G515"/>
    <mergeCell ref="G516:G518"/>
    <mergeCell ref="A525:A527"/>
    <mergeCell ref="B525:B527"/>
    <mergeCell ref="C525:C527"/>
    <mergeCell ref="E525:E527"/>
    <mergeCell ref="F525:F527"/>
    <mergeCell ref="A528:A530"/>
    <mergeCell ref="B528:B530"/>
    <mergeCell ref="C528:C530"/>
    <mergeCell ref="E528:E530"/>
    <mergeCell ref="F528:F530"/>
    <mergeCell ref="A519:A521"/>
    <mergeCell ref="B519:B521"/>
    <mergeCell ref="C519:C521"/>
    <mergeCell ref="E519:E521"/>
    <mergeCell ref="F519:F521"/>
    <mergeCell ref="A522:A524"/>
    <mergeCell ref="B522:B524"/>
    <mergeCell ref="C522:C524"/>
    <mergeCell ref="E522:E524"/>
    <mergeCell ref="F522:F524"/>
    <mergeCell ref="D519:D521"/>
    <mergeCell ref="D522:D524"/>
    <mergeCell ref="D525:D527"/>
    <mergeCell ref="D528:D530"/>
    <mergeCell ref="G519:G521"/>
    <mergeCell ref="G522:G524"/>
    <mergeCell ref="G525:G527"/>
    <mergeCell ref="G528:G530"/>
    <mergeCell ref="A513:A515"/>
    <mergeCell ref="B513:B515"/>
    <mergeCell ref="C513:C515"/>
    <mergeCell ref="E513:E515"/>
    <mergeCell ref="F513:F515"/>
    <mergeCell ref="A516:A518"/>
    <mergeCell ref="B516:B518"/>
    <mergeCell ref="C516:C518"/>
    <mergeCell ref="E516:E518"/>
    <mergeCell ref="F516:F518"/>
    <mergeCell ref="A507:A509"/>
    <mergeCell ref="B507:B509"/>
    <mergeCell ref="C507:C509"/>
    <mergeCell ref="E507:E509"/>
    <mergeCell ref="F507:F509"/>
    <mergeCell ref="A510:A512"/>
    <mergeCell ref="B510:B512"/>
    <mergeCell ref="C510:C512"/>
    <mergeCell ref="E510:E512"/>
    <mergeCell ref="F510:F512"/>
    <mergeCell ref="D507:D509"/>
    <mergeCell ref="D510:D512"/>
    <mergeCell ref="D513:D515"/>
    <mergeCell ref="D516:D518"/>
    <mergeCell ref="G485:G486"/>
    <mergeCell ref="G487:G488"/>
    <mergeCell ref="G489:G490"/>
    <mergeCell ref="G491:G492"/>
    <mergeCell ref="A501:A503"/>
    <mergeCell ref="B501:B503"/>
    <mergeCell ref="C501:C503"/>
    <mergeCell ref="E501:E503"/>
    <mergeCell ref="F501:F503"/>
    <mergeCell ref="A504:A506"/>
    <mergeCell ref="B504:B506"/>
    <mergeCell ref="C504:C506"/>
    <mergeCell ref="E504:E506"/>
    <mergeCell ref="F504:F506"/>
    <mergeCell ref="A493:A496"/>
    <mergeCell ref="B493:B496"/>
    <mergeCell ref="C493:C496"/>
    <mergeCell ref="E493:E496"/>
    <mergeCell ref="F493:F496"/>
    <mergeCell ref="A497:A500"/>
    <mergeCell ref="B497:B500"/>
    <mergeCell ref="C497:C500"/>
    <mergeCell ref="E497:E500"/>
    <mergeCell ref="F497:F500"/>
    <mergeCell ref="D493:D496"/>
    <mergeCell ref="D497:D500"/>
    <mergeCell ref="D501:D503"/>
    <mergeCell ref="D504:D506"/>
    <mergeCell ref="G493:G496"/>
    <mergeCell ref="G497:G500"/>
    <mergeCell ref="G501:G503"/>
    <mergeCell ref="G504:G506"/>
    <mergeCell ref="A489:A490"/>
    <mergeCell ref="B489:B490"/>
    <mergeCell ref="C489:C490"/>
    <mergeCell ref="E489:E490"/>
    <mergeCell ref="F489:F490"/>
    <mergeCell ref="A491:A492"/>
    <mergeCell ref="B491:B492"/>
    <mergeCell ref="C491:C492"/>
    <mergeCell ref="E491:E492"/>
    <mergeCell ref="F491:F492"/>
    <mergeCell ref="A485:A486"/>
    <mergeCell ref="B485:B486"/>
    <mergeCell ref="C485:C486"/>
    <mergeCell ref="E485:E486"/>
    <mergeCell ref="F485:F486"/>
    <mergeCell ref="A487:A488"/>
    <mergeCell ref="B487:B488"/>
    <mergeCell ref="C487:C488"/>
    <mergeCell ref="E487:E488"/>
    <mergeCell ref="F487:F488"/>
    <mergeCell ref="D485:D486"/>
    <mergeCell ref="D487:D488"/>
    <mergeCell ref="D489:D490"/>
    <mergeCell ref="D491:D492"/>
    <mergeCell ref="G469:G470"/>
    <mergeCell ref="G471:G472"/>
    <mergeCell ref="G473:G474"/>
    <mergeCell ref="G475:G476"/>
    <mergeCell ref="A481:A482"/>
    <mergeCell ref="B481:B482"/>
    <mergeCell ref="C481:C482"/>
    <mergeCell ref="E481:E482"/>
    <mergeCell ref="F481:F482"/>
    <mergeCell ref="A483:A484"/>
    <mergeCell ref="B483:B484"/>
    <mergeCell ref="C483:C484"/>
    <mergeCell ref="E483:E484"/>
    <mergeCell ref="F483:F484"/>
    <mergeCell ref="A477:A478"/>
    <mergeCell ref="B477:B478"/>
    <mergeCell ref="C477:C478"/>
    <mergeCell ref="E477:E478"/>
    <mergeCell ref="F477:F478"/>
    <mergeCell ref="A479:A480"/>
    <mergeCell ref="B479:B480"/>
    <mergeCell ref="C479:C480"/>
    <mergeCell ref="E479:E480"/>
    <mergeCell ref="F479:F480"/>
    <mergeCell ref="D477:D478"/>
    <mergeCell ref="D479:D480"/>
    <mergeCell ref="D481:D482"/>
    <mergeCell ref="D483:D484"/>
    <mergeCell ref="G477:G478"/>
    <mergeCell ref="G479:G480"/>
    <mergeCell ref="G481:G482"/>
    <mergeCell ref="G483:G484"/>
    <mergeCell ref="A473:A474"/>
    <mergeCell ref="B473:B474"/>
    <mergeCell ref="C473:C474"/>
    <mergeCell ref="E473:E474"/>
    <mergeCell ref="F473:F474"/>
    <mergeCell ref="A475:A476"/>
    <mergeCell ref="B475:B476"/>
    <mergeCell ref="C475:C476"/>
    <mergeCell ref="E475:E476"/>
    <mergeCell ref="F475:F476"/>
    <mergeCell ref="A469:A470"/>
    <mergeCell ref="B469:B470"/>
    <mergeCell ref="C469:C470"/>
    <mergeCell ref="E469:E470"/>
    <mergeCell ref="F469:F470"/>
    <mergeCell ref="A471:A472"/>
    <mergeCell ref="B471:B472"/>
    <mergeCell ref="C471:C472"/>
    <mergeCell ref="E471:E472"/>
    <mergeCell ref="F471:F472"/>
    <mergeCell ref="D469:D470"/>
    <mergeCell ref="D471:D472"/>
    <mergeCell ref="D473:D474"/>
    <mergeCell ref="D475:D476"/>
    <mergeCell ref="G453:G454"/>
    <mergeCell ref="G455:G456"/>
    <mergeCell ref="G457:G458"/>
    <mergeCell ref="G459:G460"/>
    <mergeCell ref="A465:A466"/>
    <mergeCell ref="B465:B466"/>
    <mergeCell ref="C465:C466"/>
    <mergeCell ref="E465:E466"/>
    <mergeCell ref="F465:F466"/>
    <mergeCell ref="A467:A468"/>
    <mergeCell ref="B467:B468"/>
    <mergeCell ref="C467:C468"/>
    <mergeCell ref="E467:E468"/>
    <mergeCell ref="F467:F468"/>
    <mergeCell ref="A461:A462"/>
    <mergeCell ref="B461:B462"/>
    <mergeCell ref="C461:C462"/>
    <mergeCell ref="E461:E462"/>
    <mergeCell ref="F461:F462"/>
    <mergeCell ref="A463:A464"/>
    <mergeCell ref="B463:B464"/>
    <mergeCell ref="C463:C464"/>
    <mergeCell ref="E463:E464"/>
    <mergeCell ref="F463:F464"/>
    <mergeCell ref="D461:D462"/>
    <mergeCell ref="D463:D464"/>
    <mergeCell ref="D465:D466"/>
    <mergeCell ref="D467:D468"/>
    <mergeCell ref="G461:G462"/>
    <mergeCell ref="G463:G464"/>
    <mergeCell ref="G465:G466"/>
    <mergeCell ref="G467:G468"/>
    <mergeCell ref="A457:A458"/>
    <mergeCell ref="B457:B458"/>
    <mergeCell ref="C457:C458"/>
    <mergeCell ref="E457:E458"/>
    <mergeCell ref="F457:F458"/>
    <mergeCell ref="A459:A460"/>
    <mergeCell ref="B459:B460"/>
    <mergeCell ref="C459:C460"/>
    <mergeCell ref="E459:E460"/>
    <mergeCell ref="F459:F460"/>
    <mergeCell ref="A453:A454"/>
    <mergeCell ref="B453:B454"/>
    <mergeCell ref="C453:C454"/>
    <mergeCell ref="E453:E454"/>
    <mergeCell ref="F453:F454"/>
    <mergeCell ref="A455:A456"/>
    <mergeCell ref="B455:B456"/>
    <mergeCell ref="C455:C456"/>
    <mergeCell ref="E455:E456"/>
    <mergeCell ref="F455:F456"/>
    <mergeCell ref="D453:D454"/>
    <mergeCell ref="D455:D456"/>
    <mergeCell ref="D457:D458"/>
    <mergeCell ref="D459:D460"/>
    <mergeCell ref="G437:G438"/>
    <mergeCell ref="G439:G440"/>
    <mergeCell ref="G441:G442"/>
    <mergeCell ref="G443:G444"/>
    <mergeCell ref="A449:A450"/>
    <mergeCell ref="B449:B450"/>
    <mergeCell ref="C449:C450"/>
    <mergeCell ref="E449:E450"/>
    <mergeCell ref="F449:F450"/>
    <mergeCell ref="A451:A452"/>
    <mergeCell ref="B451:B452"/>
    <mergeCell ref="C451:C452"/>
    <mergeCell ref="E451:E452"/>
    <mergeCell ref="F451:F452"/>
    <mergeCell ref="A445:A446"/>
    <mergeCell ref="B445:B446"/>
    <mergeCell ref="C445:C446"/>
    <mergeCell ref="E445:E446"/>
    <mergeCell ref="F445:F446"/>
    <mergeCell ref="A447:A448"/>
    <mergeCell ref="B447:B448"/>
    <mergeCell ref="C447:C448"/>
    <mergeCell ref="E447:E448"/>
    <mergeCell ref="F447:F448"/>
    <mergeCell ref="D445:D446"/>
    <mergeCell ref="D447:D448"/>
    <mergeCell ref="D449:D450"/>
    <mergeCell ref="D451:D452"/>
    <mergeCell ref="G445:G446"/>
    <mergeCell ref="G447:G448"/>
    <mergeCell ref="G449:G450"/>
    <mergeCell ref="G451:G452"/>
    <mergeCell ref="A441:A442"/>
    <mergeCell ref="B441:B442"/>
    <mergeCell ref="C441:C442"/>
    <mergeCell ref="E441:E442"/>
    <mergeCell ref="F441:F442"/>
    <mergeCell ref="A443:A444"/>
    <mergeCell ref="B443:B444"/>
    <mergeCell ref="C443:C444"/>
    <mergeCell ref="E443:E444"/>
    <mergeCell ref="F443:F444"/>
    <mergeCell ref="A437:A438"/>
    <mergeCell ref="B437:B438"/>
    <mergeCell ref="C437:C438"/>
    <mergeCell ref="E437:E438"/>
    <mergeCell ref="F437:F438"/>
    <mergeCell ref="A439:A440"/>
    <mergeCell ref="B439:B440"/>
    <mergeCell ref="C439:C440"/>
    <mergeCell ref="E439:E440"/>
    <mergeCell ref="F439:F440"/>
    <mergeCell ref="D437:D438"/>
    <mergeCell ref="D439:D440"/>
    <mergeCell ref="D441:D442"/>
    <mergeCell ref="D443:D444"/>
    <mergeCell ref="G421:G422"/>
    <mergeCell ref="G423:G424"/>
    <mergeCell ref="G425:G426"/>
    <mergeCell ref="G427:G428"/>
    <mergeCell ref="A433:A434"/>
    <mergeCell ref="B433:B434"/>
    <mergeCell ref="C433:C434"/>
    <mergeCell ref="E433:E434"/>
    <mergeCell ref="F433:F434"/>
    <mergeCell ref="A435:A436"/>
    <mergeCell ref="B435:B436"/>
    <mergeCell ref="C435:C436"/>
    <mergeCell ref="E435:E436"/>
    <mergeCell ref="F435:F436"/>
    <mergeCell ref="A429:A430"/>
    <mergeCell ref="B429:B430"/>
    <mergeCell ref="C429:C430"/>
    <mergeCell ref="E429:E430"/>
    <mergeCell ref="F429:F430"/>
    <mergeCell ref="A431:A432"/>
    <mergeCell ref="B431:B432"/>
    <mergeCell ref="C431:C432"/>
    <mergeCell ref="E431:E432"/>
    <mergeCell ref="F431:F432"/>
    <mergeCell ref="D429:D430"/>
    <mergeCell ref="D431:D432"/>
    <mergeCell ref="D433:D434"/>
    <mergeCell ref="D435:D436"/>
    <mergeCell ref="G429:G430"/>
    <mergeCell ref="G431:G432"/>
    <mergeCell ref="G433:G434"/>
    <mergeCell ref="G435:G436"/>
    <mergeCell ref="A425:A426"/>
    <mergeCell ref="B425:B426"/>
    <mergeCell ref="C425:C426"/>
    <mergeCell ref="E425:E426"/>
    <mergeCell ref="F425:F426"/>
    <mergeCell ref="A427:A428"/>
    <mergeCell ref="B427:B428"/>
    <mergeCell ref="C427:C428"/>
    <mergeCell ref="E427:E428"/>
    <mergeCell ref="F427:F428"/>
    <mergeCell ref="A421:A422"/>
    <mergeCell ref="B421:B422"/>
    <mergeCell ref="C421:C422"/>
    <mergeCell ref="E421:E422"/>
    <mergeCell ref="F421:F422"/>
    <mergeCell ref="A423:A424"/>
    <mergeCell ref="B423:B424"/>
    <mergeCell ref="C423:C424"/>
    <mergeCell ref="E423:E424"/>
    <mergeCell ref="F423:F424"/>
    <mergeCell ref="D421:D422"/>
    <mergeCell ref="D423:D424"/>
    <mergeCell ref="D425:D426"/>
    <mergeCell ref="D427:D428"/>
    <mergeCell ref="G401:G402"/>
    <mergeCell ref="G403:G404"/>
    <mergeCell ref="G405:G406"/>
    <mergeCell ref="G407:G408"/>
    <mergeCell ref="A415:A418"/>
    <mergeCell ref="B415:B418"/>
    <mergeCell ref="C415:C418"/>
    <mergeCell ref="E415:E418"/>
    <mergeCell ref="F415:F418"/>
    <mergeCell ref="A419:A420"/>
    <mergeCell ref="B419:B420"/>
    <mergeCell ref="C419:C420"/>
    <mergeCell ref="E419:E420"/>
    <mergeCell ref="F419:F420"/>
    <mergeCell ref="A409:A410"/>
    <mergeCell ref="B409:B410"/>
    <mergeCell ref="C409:C410"/>
    <mergeCell ref="E409:E410"/>
    <mergeCell ref="F409:F410"/>
    <mergeCell ref="A411:A414"/>
    <mergeCell ref="B411:B414"/>
    <mergeCell ref="C411:C414"/>
    <mergeCell ref="E411:E414"/>
    <mergeCell ref="F411:F414"/>
    <mergeCell ref="D409:D410"/>
    <mergeCell ref="D411:D414"/>
    <mergeCell ref="D415:D418"/>
    <mergeCell ref="D419:D420"/>
    <mergeCell ref="G409:G410"/>
    <mergeCell ref="G411:G414"/>
    <mergeCell ref="G415:G418"/>
    <mergeCell ref="G419:G420"/>
    <mergeCell ref="A405:A406"/>
    <mergeCell ref="B405:B406"/>
    <mergeCell ref="C405:C406"/>
    <mergeCell ref="E405:E406"/>
    <mergeCell ref="F405:F406"/>
    <mergeCell ref="A407:A408"/>
    <mergeCell ref="B407:B408"/>
    <mergeCell ref="C407:C408"/>
    <mergeCell ref="E407:E408"/>
    <mergeCell ref="F407:F408"/>
    <mergeCell ref="A401:A402"/>
    <mergeCell ref="B401:B402"/>
    <mergeCell ref="C401:C402"/>
    <mergeCell ref="E401:E402"/>
    <mergeCell ref="F401:F402"/>
    <mergeCell ref="A403:A404"/>
    <mergeCell ref="B403:B404"/>
    <mergeCell ref="C403:C404"/>
    <mergeCell ref="E403:E404"/>
    <mergeCell ref="F403:F404"/>
    <mergeCell ref="D401:D402"/>
    <mergeCell ref="D403:D404"/>
    <mergeCell ref="D405:D406"/>
    <mergeCell ref="D407:D408"/>
    <mergeCell ref="G385:G386"/>
    <mergeCell ref="G387:G388"/>
    <mergeCell ref="G389:G390"/>
    <mergeCell ref="G391:G392"/>
    <mergeCell ref="A397:A398"/>
    <mergeCell ref="B397:B398"/>
    <mergeCell ref="C397:C398"/>
    <mergeCell ref="E397:E398"/>
    <mergeCell ref="F397:F398"/>
    <mergeCell ref="A399:A400"/>
    <mergeCell ref="B399:B400"/>
    <mergeCell ref="C399:C400"/>
    <mergeCell ref="E399:E400"/>
    <mergeCell ref="F399:F400"/>
    <mergeCell ref="A393:A394"/>
    <mergeCell ref="B393:B394"/>
    <mergeCell ref="C393:C394"/>
    <mergeCell ref="E393:E394"/>
    <mergeCell ref="F393:F394"/>
    <mergeCell ref="A395:A396"/>
    <mergeCell ref="B395:B396"/>
    <mergeCell ref="C395:C396"/>
    <mergeCell ref="E395:E396"/>
    <mergeCell ref="F395:F396"/>
    <mergeCell ref="D393:D394"/>
    <mergeCell ref="D395:D396"/>
    <mergeCell ref="D397:D398"/>
    <mergeCell ref="D399:D400"/>
    <mergeCell ref="G393:G394"/>
    <mergeCell ref="G395:G396"/>
    <mergeCell ref="G397:G398"/>
    <mergeCell ref="G399:G400"/>
    <mergeCell ref="A389:A390"/>
    <mergeCell ref="B389:B390"/>
    <mergeCell ref="C389:C390"/>
    <mergeCell ref="E389:E390"/>
    <mergeCell ref="F389:F390"/>
    <mergeCell ref="A391:A392"/>
    <mergeCell ref="B391:B392"/>
    <mergeCell ref="C391:C392"/>
    <mergeCell ref="E391:E392"/>
    <mergeCell ref="F391:F392"/>
    <mergeCell ref="A385:A386"/>
    <mergeCell ref="B385:B386"/>
    <mergeCell ref="C385:C386"/>
    <mergeCell ref="E385:E386"/>
    <mergeCell ref="F385:F386"/>
    <mergeCell ref="A387:A388"/>
    <mergeCell ref="B387:B388"/>
    <mergeCell ref="C387:C388"/>
    <mergeCell ref="E387:E388"/>
    <mergeCell ref="F387:F388"/>
    <mergeCell ref="D385:D386"/>
    <mergeCell ref="D387:D388"/>
    <mergeCell ref="D389:D390"/>
    <mergeCell ref="D391:D392"/>
    <mergeCell ref="G365:G366"/>
    <mergeCell ref="G367:G368"/>
    <mergeCell ref="G369:G372"/>
    <mergeCell ref="G373:G376"/>
    <mergeCell ref="A381:A382"/>
    <mergeCell ref="B381:B382"/>
    <mergeCell ref="C381:C382"/>
    <mergeCell ref="E381:E382"/>
    <mergeCell ref="F381:F382"/>
    <mergeCell ref="A383:A384"/>
    <mergeCell ref="B383:B384"/>
    <mergeCell ref="C383:C384"/>
    <mergeCell ref="E383:E384"/>
    <mergeCell ref="F383:F384"/>
    <mergeCell ref="A377:A378"/>
    <mergeCell ref="B377:B378"/>
    <mergeCell ref="C377:C378"/>
    <mergeCell ref="E377:E378"/>
    <mergeCell ref="F377:F378"/>
    <mergeCell ref="A379:A380"/>
    <mergeCell ref="B379:B380"/>
    <mergeCell ref="C379:C380"/>
    <mergeCell ref="E379:E380"/>
    <mergeCell ref="F379:F380"/>
    <mergeCell ref="D377:D378"/>
    <mergeCell ref="D379:D380"/>
    <mergeCell ref="D381:D382"/>
    <mergeCell ref="D383:D384"/>
    <mergeCell ref="G377:G378"/>
    <mergeCell ref="G379:G380"/>
    <mergeCell ref="G381:G382"/>
    <mergeCell ref="G383:G384"/>
    <mergeCell ref="A369:A372"/>
    <mergeCell ref="B369:B372"/>
    <mergeCell ref="C369:C372"/>
    <mergeCell ref="E369:E372"/>
    <mergeCell ref="F369:F372"/>
    <mergeCell ref="A373:A376"/>
    <mergeCell ref="B373:B376"/>
    <mergeCell ref="C373:C376"/>
    <mergeCell ref="E373:E376"/>
    <mergeCell ref="F373:F376"/>
    <mergeCell ref="A365:A366"/>
    <mergeCell ref="B365:B366"/>
    <mergeCell ref="C365:C366"/>
    <mergeCell ref="E365:E366"/>
    <mergeCell ref="F365:F366"/>
    <mergeCell ref="A367:A368"/>
    <mergeCell ref="B367:B368"/>
    <mergeCell ref="C367:C368"/>
    <mergeCell ref="E367:E368"/>
    <mergeCell ref="F367:F368"/>
    <mergeCell ref="D365:D366"/>
    <mergeCell ref="D367:D368"/>
    <mergeCell ref="D369:D372"/>
    <mergeCell ref="D373:D376"/>
    <mergeCell ref="G343:G346"/>
    <mergeCell ref="G347:G350"/>
    <mergeCell ref="G351:G352"/>
    <mergeCell ref="G353:G354"/>
    <mergeCell ref="A361:A362"/>
    <mergeCell ref="B361:B362"/>
    <mergeCell ref="C361:C362"/>
    <mergeCell ref="E361:E362"/>
    <mergeCell ref="F361:F362"/>
    <mergeCell ref="A363:A364"/>
    <mergeCell ref="B363:B364"/>
    <mergeCell ref="C363:C364"/>
    <mergeCell ref="E363:E364"/>
    <mergeCell ref="F363:F364"/>
    <mergeCell ref="A355:A357"/>
    <mergeCell ref="B355:B357"/>
    <mergeCell ref="C355:C357"/>
    <mergeCell ref="E355:E357"/>
    <mergeCell ref="F355:F357"/>
    <mergeCell ref="A358:A360"/>
    <mergeCell ref="B358:B360"/>
    <mergeCell ref="C358:C360"/>
    <mergeCell ref="E358:E360"/>
    <mergeCell ref="F358:F360"/>
    <mergeCell ref="D355:D357"/>
    <mergeCell ref="D358:D360"/>
    <mergeCell ref="D361:D362"/>
    <mergeCell ref="D363:D364"/>
    <mergeCell ref="G355:G357"/>
    <mergeCell ref="G358:G360"/>
    <mergeCell ref="G361:G362"/>
    <mergeCell ref="G363:G364"/>
    <mergeCell ref="A351:A352"/>
    <mergeCell ref="B351:B352"/>
    <mergeCell ref="C351:C352"/>
    <mergeCell ref="E351:E352"/>
    <mergeCell ref="F351:F352"/>
    <mergeCell ref="A353:A354"/>
    <mergeCell ref="B353:B354"/>
    <mergeCell ref="C353:C354"/>
    <mergeCell ref="E353:E354"/>
    <mergeCell ref="F353:F354"/>
    <mergeCell ref="A343:A346"/>
    <mergeCell ref="B343:B346"/>
    <mergeCell ref="C343:C346"/>
    <mergeCell ref="E343:E346"/>
    <mergeCell ref="F343:F346"/>
    <mergeCell ref="A347:A350"/>
    <mergeCell ref="B347:B350"/>
    <mergeCell ref="C347:C350"/>
    <mergeCell ref="E347:E350"/>
    <mergeCell ref="F347:F350"/>
    <mergeCell ref="D343:D346"/>
    <mergeCell ref="D347:D350"/>
    <mergeCell ref="D351:D352"/>
    <mergeCell ref="D353:D354"/>
    <mergeCell ref="G327:G328"/>
    <mergeCell ref="G329:G330"/>
    <mergeCell ref="G331:G332"/>
    <mergeCell ref="G333:G334"/>
    <mergeCell ref="A339:A340"/>
    <mergeCell ref="B339:B340"/>
    <mergeCell ref="C339:C340"/>
    <mergeCell ref="E339:E340"/>
    <mergeCell ref="F339:F340"/>
    <mergeCell ref="A341:A342"/>
    <mergeCell ref="B341:B342"/>
    <mergeCell ref="C341:C342"/>
    <mergeCell ref="E341:E342"/>
    <mergeCell ref="F341:F342"/>
    <mergeCell ref="A335:A336"/>
    <mergeCell ref="B335:B336"/>
    <mergeCell ref="C335:C336"/>
    <mergeCell ref="E335:E336"/>
    <mergeCell ref="F335:F336"/>
    <mergeCell ref="A337:A338"/>
    <mergeCell ref="B337:B338"/>
    <mergeCell ref="C337:C338"/>
    <mergeCell ref="E337:E338"/>
    <mergeCell ref="F337:F338"/>
    <mergeCell ref="D335:D336"/>
    <mergeCell ref="D337:D338"/>
    <mergeCell ref="D339:D340"/>
    <mergeCell ref="D341:D342"/>
    <mergeCell ref="G335:G336"/>
    <mergeCell ref="G337:G338"/>
    <mergeCell ref="G339:G340"/>
    <mergeCell ref="G341:G342"/>
    <mergeCell ref="A331:A332"/>
    <mergeCell ref="B331:B332"/>
    <mergeCell ref="C331:C332"/>
    <mergeCell ref="E331:E332"/>
    <mergeCell ref="F331:F332"/>
    <mergeCell ref="A333:A334"/>
    <mergeCell ref="B333:B334"/>
    <mergeCell ref="C333:C334"/>
    <mergeCell ref="E333:E334"/>
    <mergeCell ref="F333:F334"/>
    <mergeCell ref="A327:A328"/>
    <mergeCell ref="B327:B328"/>
    <mergeCell ref="C327:C328"/>
    <mergeCell ref="E327:E328"/>
    <mergeCell ref="F327:F328"/>
    <mergeCell ref="A329:A330"/>
    <mergeCell ref="B329:B330"/>
    <mergeCell ref="C329:C330"/>
    <mergeCell ref="E329:E330"/>
    <mergeCell ref="F329:F330"/>
    <mergeCell ref="D327:D328"/>
    <mergeCell ref="D329:D330"/>
    <mergeCell ref="D331:D332"/>
    <mergeCell ref="D333:D334"/>
    <mergeCell ref="G311:G312"/>
    <mergeCell ref="G313:G314"/>
    <mergeCell ref="G315:G316"/>
    <mergeCell ref="G317:G318"/>
    <mergeCell ref="A323:A324"/>
    <mergeCell ref="B323:B324"/>
    <mergeCell ref="C323:C324"/>
    <mergeCell ref="E323:E324"/>
    <mergeCell ref="F323:F324"/>
    <mergeCell ref="A325:A326"/>
    <mergeCell ref="B325:B326"/>
    <mergeCell ref="C325:C326"/>
    <mergeCell ref="E325:E326"/>
    <mergeCell ref="F325:F326"/>
    <mergeCell ref="A319:A320"/>
    <mergeCell ref="B319:B320"/>
    <mergeCell ref="C319:C320"/>
    <mergeCell ref="E319:E320"/>
    <mergeCell ref="F319:F320"/>
    <mergeCell ref="A321:A322"/>
    <mergeCell ref="B321:B322"/>
    <mergeCell ref="C321:C322"/>
    <mergeCell ref="E321:E322"/>
    <mergeCell ref="F321:F322"/>
    <mergeCell ref="D319:D320"/>
    <mergeCell ref="D321:D322"/>
    <mergeCell ref="D323:D324"/>
    <mergeCell ref="D325:D326"/>
    <mergeCell ref="G319:G320"/>
    <mergeCell ref="G321:G322"/>
    <mergeCell ref="G323:G324"/>
    <mergeCell ref="G325:G326"/>
    <mergeCell ref="A315:A316"/>
    <mergeCell ref="B315:B316"/>
    <mergeCell ref="C315:C316"/>
    <mergeCell ref="E315:E316"/>
    <mergeCell ref="F315:F316"/>
    <mergeCell ref="A317:A318"/>
    <mergeCell ref="B317:B318"/>
    <mergeCell ref="C317:C318"/>
    <mergeCell ref="E317:E318"/>
    <mergeCell ref="F317:F318"/>
    <mergeCell ref="A311:A312"/>
    <mergeCell ref="B311:B312"/>
    <mergeCell ref="C311:C312"/>
    <mergeCell ref="E311:E312"/>
    <mergeCell ref="F311:F312"/>
    <mergeCell ref="A313:A314"/>
    <mergeCell ref="B313:B314"/>
    <mergeCell ref="C313:C314"/>
    <mergeCell ref="E313:E314"/>
    <mergeCell ref="F313:F314"/>
    <mergeCell ref="D311:D312"/>
    <mergeCell ref="D313:D314"/>
    <mergeCell ref="D315:D316"/>
    <mergeCell ref="D317:D318"/>
    <mergeCell ref="G289:G290"/>
    <mergeCell ref="G291:G292"/>
    <mergeCell ref="G293:G294"/>
    <mergeCell ref="G295:G296"/>
    <mergeCell ref="A307:A308"/>
    <mergeCell ref="B307:B308"/>
    <mergeCell ref="C307:C308"/>
    <mergeCell ref="E307:E308"/>
    <mergeCell ref="F307:F308"/>
    <mergeCell ref="A309:A310"/>
    <mergeCell ref="B309:B310"/>
    <mergeCell ref="C309:C310"/>
    <mergeCell ref="E309:E310"/>
    <mergeCell ref="F309:F310"/>
    <mergeCell ref="A297:A301"/>
    <mergeCell ref="B297:B301"/>
    <mergeCell ref="C297:C301"/>
    <mergeCell ref="E297:E301"/>
    <mergeCell ref="F297:F301"/>
    <mergeCell ref="A302:A306"/>
    <mergeCell ref="B302:B306"/>
    <mergeCell ref="C302:C306"/>
    <mergeCell ref="E302:E306"/>
    <mergeCell ref="F302:F306"/>
    <mergeCell ref="D297:D301"/>
    <mergeCell ref="D302:D306"/>
    <mergeCell ref="D307:D308"/>
    <mergeCell ref="D309:D310"/>
    <mergeCell ref="G297:G301"/>
    <mergeCell ref="G302:G306"/>
    <mergeCell ref="G307:G308"/>
    <mergeCell ref="G309:G310"/>
    <mergeCell ref="A293:A294"/>
    <mergeCell ref="B293:B294"/>
    <mergeCell ref="C293:C294"/>
    <mergeCell ref="E293:E294"/>
    <mergeCell ref="F293:F294"/>
    <mergeCell ref="A295:A296"/>
    <mergeCell ref="B295:B296"/>
    <mergeCell ref="C295:C296"/>
    <mergeCell ref="E295:E296"/>
    <mergeCell ref="F295:F296"/>
    <mergeCell ref="A289:A290"/>
    <mergeCell ref="B289:B290"/>
    <mergeCell ref="C289:C290"/>
    <mergeCell ref="E289:E290"/>
    <mergeCell ref="F289:F290"/>
    <mergeCell ref="A291:A292"/>
    <mergeCell ref="B291:B292"/>
    <mergeCell ref="C291:C292"/>
    <mergeCell ref="E291:E292"/>
    <mergeCell ref="F291:F292"/>
    <mergeCell ref="D289:D290"/>
    <mergeCell ref="D291:D292"/>
    <mergeCell ref="D293:D294"/>
    <mergeCell ref="D295:D296"/>
    <mergeCell ref="G273:G274"/>
    <mergeCell ref="G275:G276"/>
    <mergeCell ref="G277:G278"/>
    <mergeCell ref="G279:G280"/>
    <mergeCell ref="A285:A286"/>
    <mergeCell ref="B285:B286"/>
    <mergeCell ref="C285:C286"/>
    <mergeCell ref="E285:E286"/>
    <mergeCell ref="F285:F286"/>
    <mergeCell ref="A287:A288"/>
    <mergeCell ref="B287:B288"/>
    <mergeCell ref="C287:C288"/>
    <mergeCell ref="E287:E288"/>
    <mergeCell ref="F287:F288"/>
    <mergeCell ref="A281:A282"/>
    <mergeCell ref="B281:B282"/>
    <mergeCell ref="C281:C282"/>
    <mergeCell ref="E281:E282"/>
    <mergeCell ref="F281:F282"/>
    <mergeCell ref="A283:A284"/>
    <mergeCell ref="B283:B284"/>
    <mergeCell ref="C283:C284"/>
    <mergeCell ref="E283:E284"/>
    <mergeCell ref="F283:F284"/>
    <mergeCell ref="D281:D282"/>
    <mergeCell ref="D283:D284"/>
    <mergeCell ref="D285:D286"/>
    <mergeCell ref="D287:D288"/>
    <mergeCell ref="G281:G282"/>
    <mergeCell ref="G283:G284"/>
    <mergeCell ref="G285:G286"/>
    <mergeCell ref="G287:G288"/>
    <mergeCell ref="A277:A278"/>
    <mergeCell ref="B277:B278"/>
    <mergeCell ref="C277:C278"/>
    <mergeCell ref="E277:E278"/>
    <mergeCell ref="F277:F278"/>
    <mergeCell ref="A279:A280"/>
    <mergeCell ref="B279:B280"/>
    <mergeCell ref="C279:C280"/>
    <mergeCell ref="E279:E280"/>
    <mergeCell ref="F279:F280"/>
    <mergeCell ref="A273:A274"/>
    <mergeCell ref="B273:B274"/>
    <mergeCell ref="C273:C274"/>
    <mergeCell ref="E273:E274"/>
    <mergeCell ref="F273:F274"/>
    <mergeCell ref="A275:A276"/>
    <mergeCell ref="B275:B276"/>
    <mergeCell ref="C275:C276"/>
    <mergeCell ref="E275:E276"/>
    <mergeCell ref="F275:F276"/>
    <mergeCell ref="D273:D274"/>
    <mergeCell ref="D275:D276"/>
    <mergeCell ref="D277:D278"/>
    <mergeCell ref="D279:D280"/>
    <mergeCell ref="G257:G258"/>
    <mergeCell ref="G259:G260"/>
    <mergeCell ref="G261:G262"/>
    <mergeCell ref="G263:G264"/>
    <mergeCell ref="A269:A270"/>
    <mergeCell ref="B269:B270"/>
    <mergeCell ref="C269:C270"/>
    <mergeCell ref="E269:E270"/>
    <mergeCell ref="F269:F270"/>
    <mergeCell ref="A271:A272"/>
    <mergeCell ref="B271:B272"/>
    <mergeCell ref="C271:C272"/>
    <mergeCell ref="E271:E272"/>
    <mergeCell ref="F271:F272"/>
    <mergeCell ref="A265:A266"/>
    <mergeCell ref="B265:B266"/>
    <mergeCell ref="C265:C266"/>
    <mergeCell ref="E265:E266"/>
    <mergeCell ref="F265:F266"/>
    <mergeCell ref="A267:A268"/>
    <mergeCell ref="B267:B268"/>
    <mergeCell ref="C267:C268"/>
    <mergeCell ref="E267:E268"/>
    <mergeCell ref="F267:F268"/>
    <mergeCell ref="D265:D266"/>
    <mergeCell ref="D267:D268"/>
    <mergeCell ref="D269:D270"/>
    <mergeCell ref="D271:D272"/>
    <mergeCell ref="G265:G266"/>
    <mergeCell ref="G267:G268"/>
    <mergeCell ref="G269:G270"/>
    <mergeCell ref="G271:G272"/>
    <mergeCell ref="A261:A262"/>
    <mergeCell ref="B261:B262"/>
    <mergeCell ref="C261:C262"/>
    <mergeCell ref="E261:E262"/>
    <mergeCell ref="F261:F262"/>
    <mergeCell ref="A263:A264"/>
    <mergeCell ref="B263:B264"/>
    <mergeCell ref="C263:C264"/>
    <mergeCell ref="E263:E264"/>
    <mergeCell ref="F263:F264"/>
    <mergeCell ref="A257:A258"/>
    <mergeCell ref="B257:B258"/>
    <mergeCell ref="C257:C258"/>
    <mergeCell ref="E257:E258"/>
    <mergeCell ref="F257:F258"/>
    <mergeCell ref="A259:A260"/>
    <mergeCell ref="B259:B260"/>
    <mergeCell ref="C259:C260"/>
    <mergeCell ref="E259:E260"/>
    <mergeCell ref="F259:F260"/>
    <mergeCell ref="D257:D258"/>
    <mergeCell ref="D259:D260"/>
    <mergeCell ref="D261:D262"/>
    <mergeCell ref="D263:D264"/>
    <mergeCell ref="G232:G233"/>
    <mergeCell ref="G234:G235"/>
    <mergeCell ref="G236:G237"/>
    <mergeCell ref="G238:G239"/>
    <mergeCell ref="A244:A245"/>
    <mergeCell ref="B244:B245"/>
    <mergeCell ref="C244:C245"/>
    <mergeCell ref="E244:E245"/>
    <mergeCell ref="F244:F245"/>
    <mergeCell ref="A246:A247"/>
    <mergeCell ref="B246:B247"/>
    <mergeCell ref="C246:C247"/>
    <mergeCell ref="E246:E247"/>
    <mergeCell ref="F246:F247"/>
    <mergeCell ref="A240:A241"/>
    <mergeCell ref="B240:B241"/>
    <mergeCell ref="C240:C241"/>
    <mergeCell ref="E240:E241"/>
    <mergeCell ref="F240:F241"/>
    <mergeCell ref="A242:A243"/>
    <mergeCell ref="B242:B243"/>
    <mergeCell ref="C242:C243"/>
    <mergeCell ref="E242:E243"/>
    <mergeCell ref="F242:F243"/>
    <mergeCell ref="D240:D241"/>
    <mergeCell ref="D242:D243"/>
    <mergeCell ref="D244:D245"/>
    <mergeCell ref="D246:D247"/>
    <mergeCell ref="G240:G241"/>
    <mergeCell ref="G242:G243"/>
    <mergeCell ref="G244:G245"/>
    <mergeCell ref="G246:G247"/>
    <mergeCell ref="A236:A237"/>
    <mergeCell ref="B236:B237"/>
    <mergeCell ref="C236:C237"/>
    <mergeCell ref="E236:E237"/>
    <mergeCell ref="F236:F237"/>
    <mergeCell ref="A238:A239"/>
    <mergeCell ref="B238:B239"/>
    <mergeCell ref="C238:C239"/>
    <mergeCell ref="E238:E239"/>
    <mergeCell ref="F238:F239"/>
    <mergeCell ref="A232:A233"/>
    <mergeCell ref="B232:B233"/>
    <mergeCell ref="C232:C233"/>
    <mergeCell ref="E232:E233"/>
    <mergeCell ref="F232:F233"/>
    <mergeCell ref="A234:A235"/>
    <mergeCell ref="B234:B235"/>
    <mergeCell ref="C234:C235"/>
    <mergeCell ref="E234:E235"/>
    <mergeCell ref="F234:F235"/>
    <mergeCell ref="D232:D233"/>
    <mergeCell ref="D234:D235"/>
    <mergeCell ref="D236:D237"/>
    <mergeCell ref="D238:D239"/>
    <mergeCell ref="G216:G217"/>
    <mergeCell ref="G218:G219"/>
    <mergeCell ref="G220:G221"/>
    <mergeCell ref="G222:G223"/>
    <mergeCell ref="A228:A229"/>
    <mergeCell ref="B228:B229"/>
    <mergeCell ref="C228:C229"/>
    <mergeCell ref="E228:E229"/>
    <mergeCell ref="F228:F229"/>
    <mergeCell ref="A230:A231"/>
    <mergeCell ref="B230:B231"/>
    <mergeCell ref="C230:C231"/>
    <mergeCell ref="E230:E231"/>
    <mergeCell ref="F230:F231"/>
    <mergeCell ref="A224:A225"/>
    <mergeCell ref="B224:B225"/>
    <mergeCell ref="C224:C225"/>
    <mergeCell ref="E224:E225"/>
    <mergeCell ref="F224:F225"/>
    <mergeCell ref="A226:A227"/>
    <mergeCell ref="B226:B227"/>
    <mergeCell ref="C226:C227"/>
    <mergeCell ref="E226:E227"/>
    <mergeCell ref="F226:F227"/>
    <mergeCell ref="D224:D225"/>
    <mergeCell ref="D226:D227"/>
    <mergeCell ref="D228:D229"/>
    <mergeCell ref="D230:D231"/>
    <mergeCell ref="G224:G225"/>
    <mergeCell ref="G226:G227"/>
    <mergeCell ref="G228:G229"/>
    <mergeCell ref="G230:G231"/>
    <mergeCell ref="A220:A221"/>
    <mergeCell ref="B220:B221"/>
    <mergeCell ref="C220:C221"/>
    <mergeCell ref="E220:E221"/>
    <mergeCell ref="F220:F221"/>
    <mergeCell ref="A222:A223"/>
    <mergeCell ref="B222:B223"/>
    <mergeCell ref="C222:C223"/>
    <mergeCell ref="E222:E223"/>
    <mergeCell ref="F222:F223"/>
    <mergeCell ref="A216:A217"/>
    <mergeCell ref="B216:B217"/>
    <mergeCell ref="C216:C217"/>
    <mergeCell ref="E216:E217"/>
    <mergeCell ref="F216:F217"/>
    <mergeCell ref="A218:A219"/>
    <mergeCell ref="B218:B219"/>
    <mergeCell ref="C218:C219"/>
    <mergeCell ref="E218:E219"/>
    <mergeCell ref="F218:F219"/>
    <mergeCell ref="D216:D217"/>
    <mergeCell ref="D218:D219"/>
    <mergeCell ref="D220:D221"/>
    <mergeCell ref="D222:D223"/>
    <mergeCell ref="G191:G193"/>
    <mergeCell ref="G194:G199"/>
    <mergeCell ref="G200:G205"/>
    <mergeCell ref="G206:G207"/>
    <mergeCell ref="A212:A213"/>
    <mergeCell ref="B212:B213"/>
    <mergeCell ref="C212:C213"/>
    <mergeCell ref="E212:E213"/>
    <mergeCell ref="F212:F213"/>
    <mergeCell ref="A214:A215"/>
    <mergeCell ref="B214:B215"/>
    <mergeCell ref="C214:C215"/>
    <mergeCell ref="E214:E215"/>
    <mergeCell ref="F214:F215"/>
    <mergeCell ref="A208:A209"/>
    <mergeCell ref="B208:B209"/>
    <mergeCell ref="C208:C209"/>
    <mergeCell ref="E208:E209"/>
    <mergeCell ref="F208:F209"/>
    <mergeCell ref="A210:A211"/>
    <mergeCell ref="B210:B211"/>
    <mergeCell ref="C210:C211"/>
    <mergeCell ref="E210:E211"/>
    <mergeCell ref="F210:F211"/>
    <mergeCell ref="D208:D209"/>
    <mergeCell ref="D210:D211"/>
    <mergeCell ref="D212:D213"/>
    <mergeCell ref="D214:D215"/>
    <mergeCell ref="G208:G209"/>
    <mergeCell ref="G210:G211"/>
    <mergeCell ref="G212:G213"/>
    <mergeCell ref="G214:G215"/>
    <mergeCell ref="A200:A205"/>
    <mergeCell ref="B200:B205"/>
    <mergeCell ref="C200:C205"/>
    <mergeCell ref="E200:E205"/>
    <mergeCell ref="F200:F205"/>
    <mergeCell ref="A206:A207"/>
    <mergeCell ref="B206:B207"/>
    <mergeCell ref="C206:C207"/>
    <mergeCell ref="E206:E207"/>
    <mergeCell ref="F206:F207"/>
    <mergeCell ref="A191:A193"/>
    <mergeCell ref="B191:B193"/>
    <mergeCell ref="C191:C193"/>
    <mergeCell ref="E191:E193"/>
    <mergeCell ref="F191:F193"/>
    <mergeCell ref="A194:A199"/>
    <mergeCell ref="B194:B199"/>
    <mergeCell ref="C194:C199"/>
    <mergeCell ref="E194:E199"/>
    <mergeCell ref="F194:F199"/>
    <mergeCell ref="D191:D193"/>
    <mergeCell ref="D194:D199"/>
    <mergeCell ref="D200:D205"/>
    <mergeCell ref="D206:D207"/>
    <mergeCell ref="G175:G176"/>
    <mergeCell ref="G177:G178"/>
    <mergeCell ref="G179:G180"/>
    <mergeCell ref="G181:G182"/>
    <mergeCell ref="A187:A188"/>
    <mergeCell ref="B187:B188"/>
    <mergeCell ref="C187:C188"/>
    <mergeCell ref="E187:E188"/>
    <mergeCell ref="F187:F188"/>
    <mergeCell ref="A189:A190"/>
    <mergeCell ref="B189:B190"/>
    <mergeCell ref="C189:C190"/>
    <mergeCell ref="E189:E190"/>
    <mergeCell ref="F189:F190"/>
    <mergeCell ref="A183:A184"/>
    <mergeCell ref="B183:B184"/>
    <mergeCell ref="C183:C184"/>
    <mergeCell ref="E183:E184"/>
    <mergeCell ref="F183:F184"/>
    <mergeCell ref="A185:A186"/>
    <mergeCell ref="B185:B186"/>
    <mergeCell ref="C185:C186"/>
    <mergeCell ref="E185:E186"/>
    <mergeCell ref="F185:F186"/>
    <mergeCell ref="D183:D184"/>
    <mergeCell ref="D185:D186"/>
    <mergeCell ref="D187:D188"/>
    <mergeCell ref="D189:D190"/>
    <mergeCell ref="G183:G184"/>
    <mergeCell ref="G185:G186"/>
    <mergeCell ref="G187:G188"/>
    <mergeCell ref="G189:G190"/>
    <mergeCell ref="A179:A180"/>
    <mergeCell ref="B179:B180"/>
    <mergeCell ref="C179:C180"/>
    <mergeCell ref="E179:E180"/>
    <mergeCell ref="F179:F180"/>
    <mergeCell ref="A181:A182"/>
    <mergeCell ref="B181:B182"/>
    <mergeCell ref="C181:C182"/>
    <mergeCell ref="E181:E182"/>
    <mergeCell ref="F181:F182"/>
    <mergeCell ref="A175:A176"/>
    <mergeCell ref="B175:B176"/>
    <mergeCell ref="C175:C176"/>
    <mergeCell ref="E175:E176"/>
    <mergeCell ref="F175:F176"/>
    <mergeCell ref="A177:A178"/>
    <mergeCell ref="B177:B178"/>
    <mergeCell ref="C177:C178"/>
    <mergeCell ref="E177:E178"/>
    <mergeCell ref="F177:F178"/>
    <mergeCell ref="D175:D176"/>
    <mergeCell ref="D177:D178"/>
    <mergeCell ref="D179:D180"/>
    <mergeCell ref="D181:D182"/>
    <mergeCell ref="G159:G160"/>
    <mergeCell ref="G161:G162"/>
    <mergeCell ref="G163:G164"/>
    <mergeCell ref="G165:G166"/>
    <mergeCell ref="A171:A172"/>
    <mergeCell ref="B171:B172"/>
    <mergeCell ref="C171:C172"/>
    <mergeCell ref="E171:E172"/>
    <mergeCell ref="F171:F172"/>
    <mergeCell ref="A173:A174"/>
    <mergeCell ref="B173:B174"/>
    <mergeCell ref="C173:C174"/>
    <mergeCell ref="E173:E174"/>
    <mergeCell ref="F173:F174"/>
    <mergeCell ref="A167:A168"/>
    <mergeCell ref="B167:B168"/>
    <mergeCell ref="C167:C168"/>
    <mergeCell ref="E167:E168"/>
    <mergeCell ref="F167:F168"/>
    <mergeCell ref="A169:A170"/>
    <mergeCell ref="B169:B170"/>
    <mergeCell ref="C169:C170"/>
    <mergeCell ref="E169:E170"/>
    <mergeCell ref="F169:F170"/>
    <mergeCell ref="D167:D168"/>
    <mergeCell ref="D169:D170"/>
    <mergeCell ref="D171:D172"/>
    <mergeCell ref="D173:D174"/>
    <mergeCell ref="G167:G168"/>
    <mergeCell ref="G169:G170"/>
    <mergeCell ref="G171:G172"/>
    <mergeCell ref="G173:G174"/>
    <mergeCell ref="A163:A164"/>
    <mergeCell ref="B163:B164"/>
    <mergeCell ref="C163:C164"/>
    <mergeCell ref="E163:E164"/>
    <mergeCell ref="F163:F164"/>
    <mergeCell ref="A165:A166"/>
    <mergeCell ref="B165:B166"/>
    <mergeCell ref="C165:C166"/>
    <mergeCell ref="E165:E166"/>
    <mergeCell ref="F165:F166"/>
    <mergeCell ref="A159:A160"/>
    <mergeCell ref="B159:B160"/>
    <mergeCell ref="C159:C160"/>
    <mergeCell ref="E159:E160"/>
    <mergeCell ref="F159:F160"/>
    <mergeCell ref="A161:A162"/>
    <mergeCell ref="B161:B162"/>
    <mergeCell ref="C161:C162"/>
    <mergeCell ref="E161:E162"/>
    <mergeCell ref="F161:F162"/>
    <mergeCell ref="D159:D160"/>
    <mergeCell ref="D161:D162"/>
    <mergeCell ref="D163:D164"/>
    <mergeCell ref="D165:D166"/>
    <mergeCell ref="G143:G144"/>
    <mergeCell ref="G145:G146"/>
    <mergeCell ref="G147:G148"/>
    <mergeCell ref="G149:G150"/>
    <mergeCell ref="A155:A156"/>
    <mergeCell ref="B155:B156"/>
    <mergeCell ref="C155:C156"/>
    <mergeCell ref="E155:E156"/>
    <mergeCell ref="F155:F156"/>
    <mergeCell ref="A157:A158"/>
    <mergeCell ref="B157:B158"/>
    <mergeCell ref="C157:C158"/>
    <mergeCell ref="E157:E158"/>
    <mergeCell ref="F157:F158"/>
    <mergeCell ref="A151:A152"/>
    <mergeCell ref="B151:B152"/>
    <mergeCell ref="C151:C152"/>
    <mergeCell ref="E151:E152"/>
    <mergeCell ref="F151:F152"/>
    <mergeCell ref="A153:A154"/>
    <mergeCell ref="B153:B154"/>
    <mergeCell ref="C153:C154"/>
    <mergeCell ref="E153:E154"/>
    <mergeCell ref="F153:F154"/>
    <mergeCell ref="D151:D152"/>
    <mergeCell ref="D153:D154"/>
    <mergeCell ref="D155:D156"/>
    <mergeCell ref="D157:D158"/>
    <mergeCell ref="G151:G152"/>
    <mergeCell ref="G153:G154"/>
    <mergeCell ref="G155:G156"/>
    <mergeCell ref="G157:G158"/>
    <mergeCell ref="A147:A148"/>
    <mergeCell ref="B147:B148"/>
    <mergeCell ref="C147:C148"/>
    <mergeCell ref="E147:E148"/>
    <mergeCell ref="F147:F148"/>
    <mergeCell ref="A149:A150"/>
    <mergeCell ref="B149:B150"/>
    <mergeCell ref="C149:C150"/>
    <mergeCell ref="E149:E150"/>
    <mergeCell ref="F149:F150"/>
    <mergeCell ref="A143:A144"/>
    <mergeCell ref="B143:B144"/>
    <mergeCell ref="C143:C144"/>
    <mergeCell ref="E143:E144"/>
    <mergeCell ref="F143:F144"/>
    <mergeCell ref="A145:A146"/>
    <mergeCell ref="B145:B146"/>
    <mergeCell ref="C145:C146"/>
    <mergeCell ref="E145:E146"/>
    <mergeCell ref="F145:F146"/>
    <mergeCell ref="D143:D144"/>
    <mergeCell ref="D145:D146"/>
    <mergeCell ref="D147:D148"/>
    <mergeCell ref="D149:D150"/>
    <mergeCell ref="G127:G128"/>
    <mergeCell ref="G129:G130"/>
    <mergeCell ref="G131:G132"/>
    <mergeCell ref="G133:G134"/>
    <mergeCell ref="A139:A140"/>
    <mergeCell ref="B139:B140"/>
    <mergeCell ref="C139:C140"/>
    <mergeCell ref="E139:E140"/>
    <mergeCell ref="F139:F140"/>
    <mergeCell ref="A141:A142"/>
    <mergeCell ref="B141:B142"/>
    <mergeCell ref="C141:C142"/>
    <mergeCell ref="E141:E142"/>
    <mergeCell ref="F141:F142"/>
    <mergeCell ref="A135:A136"/>
    <mergeCell ref="B135:B136"/>
    <mergeCell ref="C135:C136"/>
    <mergeCell ref="E135:E136"/>
    <mergeCell ref="F135:F136"/>
    <mergeCell ref="A137:A138"/>
    <mergeCell ref="B137:B138"/>
    <mergeCell ref="C137:C138"/>
    <mergeCell ref="E137:E138"/>
    <mergeCell ref="F137:F138"/>
    <mergeCell ref="D135:D136"/>
    <mergeCell ref="D137:D138"/>
    <mergeCell ref="D139:D140"/>
    <mergeCell ref="D141:D142"/>
    <mergeCell ref="G135:G136"/>
    <mergeCell ref="G137:G138"/>
    <mergeCell ref="G139:G140"/>
    <mergeCell ref="G141:G142"/>
    <mergeCell ref="A131:A132"/>
    <mergeCell ref="B131:B132"/>
    <mergeCell ref="C131:C132"/>
    <mergeCell ref="E131:E132"/>
    <mergeCell ref="F131:F132"/>
    <mergeCell ref="A133:A134"/>
    <mergeCell ref="B133:B134"/>
    <mergeCell ref="C133:C134"/>
    <mergeCell ref="E133:E134"/>
    <mergeCell ref="F133:F134"/>
    <mergeCell ref="A127:A128"/>
    <mergeCell ref="B127:B128"/>
    <mergeCell ref="C127:C128"/>
    <mergeCell ref="E127:E128"/>
    <mergeCell ref="F127:F128"/>
    <mergeCell ref="A129:A130"/>
    <mergeCell ref="B129:B130"/>
    <mergeCell ref="C129:C130"/>
    <mergeCell ref="E129:E130"/>
    <mergeCell ref="F129:F130"/>
    <mergeCell ref="D127:D128"/>
    <mergeCell ref="D129:D130"/>
    <mergeCell ref="D131:D132"/>
    <mergeCell ref="D133:D134"/>
    <mergeCell ref="G111:G112"/>
    <mergeCell ref="G113:G114"/>
    <mergeCell ref="G115:G116"/>
    <mergeCell ref="G117:G118"/>
    <mergeCell ref="A123:A124"/>
    <mergeCell ref="B123:B124"/>
    <mergeCell ref="C123:C124"/>
    <mergeCell ref="E123:E124"/>
    <mergeCell ref="F123:F124"/>
    <mergeCell ref="A125:A126"/>
    <mergeCell ref="B125:B126"/>
    <mergeCell ref="C125:C126"/>
    <mergeCell ref="E125:E126"/>
    <mergeCell ref="F125:F126"/>
    <mergeCell ref="A119:A120"/>
    <mergeCell ref="B119:B120"/>
    <mergeCell ref="C119:C120"/>
    <mergeCell ref="E119:E120"/>
    <mergeCell ref="F119:F120"/>
    <mergeCell ref="A121:A122"/>
    <mergeCell ref="B121:B122"/>
    <mergeCell ref="C121:C122"/>
    <mergeCell ref="E121:E122"/>
    <mergeCell ref="F121:F122"/>
    <mergeCell ref="D119:D120"/>
    <mergeCell ref="D121:D122"/>
    <mergeCell ref="D123:D124"/>
    <mergeCell ref="D125:D126"/>
    <mergeCell ref="G119:G120"/>
    <mergeCell ref="G121:G122"/>
    <mergeCell ref="G123:G124"/>
    <mergeCell ref="G125:G126"/>
    <mergeCell ref="A115:A116"/>
    <mergeCell ref="B115:B116"/>
    <mergeCell ref="C115:C116"/>
    <mergeCell ref="E115:E116"/>
    <mergeCell ref="F115:F116"/>
    <mergeCell ref="A117:A118"/>
    <mergeCell ref="B117:B118"/>
    <mergeCell ref="C117:C118"/>
    <mergeCell ref="E117:E118"/>
    <mergeCell ref="F117:F118"/>
    <mergeCell ref="A111:A112"/>
    <mergeCell ref="B111:B112"/>
    <mergeCell ref="C111:C112"/>
    <mergeCell ref="E111:E112"/>
    <mergeCell ref="F111:F112"/>
    <mergeCell ref="A113:A114"/>
    <mergeCell ref="B113:B114"/>
    <mergeCell ref="C113:C114"/>
    <mergeCell ref="E113:E114"/>
    <mergeCell ref="F113:F114"/>
    <mergeCell ref="D111:D112"/>
    <mergeCell ref="D113:D114"/>
    <mergeCell ref="D115:D116"/>
    <mergeCell ref="D117:D118"/>
    <mergeCell ref="G95:G96"/>
    <mergeCell ref="G97:G98"/>
    <mergeCell ref="G99:G100"/>
    <mergeCell ref="G101:G102"/>
    <mergeCell ref="A107:A108"/>
    <mergeCell ref="B107:B108"/>
    <mergeCell ref="C107:C108"/>
    <mergeCell ref="E107:E108"/>
    <mergeCell ref="F107:F108"/>
    <mergeCell ref="A109:A110"/>
    <mergeCell ref="B109:B110"/>
    <mergeCell ref="C109:C110"/>
    <mergeCell ref="E109:E110"/>
    <mergeCell ref="F109:F110"/>
    <mergeCell ref="A103:A104"/>
    <mergeCell ref="B103:B104"/>
    <mergeCell ref="C103:C104"/>
    <mergeCell ref="E103:E104"/>
    <mergeCell ref="F103:F104"/>
    <mergeCell ref="A105:A106"/>
    <mergeCell ref="B105:B106"/>
    <mergeCell ref="C105:C106"/>
    <mergeCell ref="E105:E106"/>
    <mergeCell ref="F105:F106"/>
    <mergeCell ref="D103:D104"/>
    <mergeCell ref="D105:D106"/>
    <mergeCell ref="D107:D108"/>
    <mergeCell ref="D109:D110"/>
    <mergeCell ref="G103:G104"/>
    <mergeCell ref="G105:G106"/>
    <mergeCell ref="G107:G108"/>
    <mergeCell ref="G109:G110"/>
    <mergeCell ref="A99:A100"/>
    <mergeCell ref="B99:B100"/>
    <mergeCell ref="C99:C100"/>
    <mergeCell ref="E99:E100"/>
    <mergeCell ref="F99:F100"/>
    <mergeCell ref="A101:A102"/>
    <mergeCell ref="B101:B102"/>
    <mergeCell ref="C101:C102"/>
    <mergeCell ref="E101:E102"/>
    <mergeCell ref="F101:F102"/>
    <mergeCell ref="A95:A96"/>
    <mergeCell ref="B95:B96"/>
    <mergeCell ref="C95:C96"/>
    <mergeCell ref="E95:E96"/>
    <mergeCell ref="F95:F96"/>
    <mergeCell ref="A97:A98"/>
    <mergeCell ref="B97:B98"/>
    <mergeCell ref="C97:C98"/>
    <mergeCell ref="E97:E98"/>
    <mergeCell ref="F97:F98"/>
    <mergeCell ref="D95:D96"/>
    <mergeCell ref="D97:D98"/>
    <mergeCell ref="D99:D100"/>
    <mergeCell ref="D101:D102"/>
    <mergeCell ref="G79:G80"/>
    <mergeCell ref="G81:G82"/>
    <mergeCell ref="G83:G84"/>
    <mergeCell ref="G85:G86"/>
    <mergeCell ref="A91:A92"/>
    <mergeCell ref="B91:B92"/>
    <mergeCell ref="C91:C92"/>
    <mergeCell ref="E91:E92"/>
    <mergeCell ref="F91:F92"/>
    <mergeCell ref="A93:A94"/>
    <mergeCell ref="B93:B94"/>
    <mergeCell ref="C93:C94"/>
    <mergeCell ref="E93:E94"/>
    <mergeCell ref="F93:F94"/>
    <mergeCell ref="A87:A88"/>
    <mergeCell ref="B87:B88"/>
    <mergeCell ref="C87:C88"/>
    <mergeCell ref="E87:E88"/>
    <mergeCell ref="F87:F88"/>
    <mergeCell ref="A89:A90"/>
    <mergeCell ref="B89:B90"/>
    <mergeCell ref="C89:C90"/>
    <mergeCell ref="E89:E90"/>
    <mergeCell ref="F89:F90"/>
    <mergeCell ref="D87:D88"/>
    <mergeCell ref="D89:D90"/>
    <mergeCell ref="D91:D92"/>
    <mergeCell ref="D93:D94"/>
    <mergeCell ref="G87:G88"/>
    <mergeCell ref="G89:G90"/>
    <mergeCell ref="G91:G92"/>
    <mergeCell ref="G93:G94"/>
    <mergeCell ref="A83:A84"/>
    <mergeCell ref="B83:B84"/>
    <mergeCell ref="C83:C84"/>
    <mergeCell ref="E83:E84"/>
    <mergeCell ref="F83:F84"/>
    <mergeCell ref="A85:A86"/>
    <mergeCell ref="B85:B86"/>
    <mergeCell ref="C85:C86"/>
    <mergeCell ref="E85:E86"/>
    <mergeCell ref="F85:F86"/>
    <mergeCell ref="A79:A80"/>
    <mergeCell ref="B79:B80"/>
    <mergeCell ref="C79:C80"/>
    <mergeCell ref="E79:E80"/>
    <mergeCell ref="F79:F80"/>
    <mergeCell ref="A81:A82"/>
    <mergeCell ref="B81:B82"/>
    <mergeCell ref="C81:C82"/>
    <mergeCell ref="E81:E82"/>
    <mergeCell ref="F81:F82"/>
    <mergeCell ref="D79:D80"/>
    <mergeCell ref="D81:D82"/>
    <mergeCell ref="D83:D84"/>
    <mergeCell ref="D85:D86"/>
    <mergeCell ref="G63:G64"/>
    <mergeCell ref="G65:G66"/>
    <mergeCell ref="G67:G68"/>
    <mergeCell ref="G69:G70"/>
    <mergeCell ref="A75:A76"/>
    <mergeCell ref="B75:B76"/>
    <mergeCell ref="C75:C76"/>
    <mergeCell ref="E75:E76"/>
    <mergeCell ref="F75:F76"/>
    <mergeCell ref="A77:A78"/>
    <mergeCell ref="B77:B78"/>
    <mergeCell ref="C77:C78"/>
    <mergeCell ref="E77:E78"/>
    <mergeCell ref="F77:F78"/>
    <mergeCell ref="A71:A72"/>
    <mergeCell ref="B71:B72"/>
    <mergeCell ref="C71:C72"/>
    <mergeCell ref="E71:E72"/>
    <mergeCell ref="F71:F72"/>
    <mergeCell ref="A73:A74"/>
    <mergeCell ref="B73:B74"/>
    <mergeCell ref="C73:C74"/>
    <mergeCell ref="E73:E74"/>
    <mergeCell ref="F73:F74"/>
    <mergeCell ref="D71:D72"/>
    <mergeCell ref="D73:D74"/>
    <mergeCell ref="D75:D76"/>
    <mergeCell ref="D77:D78"/>
    <mergeCell ref="G71:G72"/>
    <mergeCell ref="G73:G74"/>
    <mergeCell ref="G75:G76"/>
    <mergeCell ref="G77:G78"/>
    <mergeCell ref="A67:A68"/>
    <mergeCell ref="B67:B68"/>
    <mergeCell ref="C67:C68"/>
    <mergeCell ref="E67:E68"/>
    <mergeCell ref="F67:F68"/>
    <mergeCell ref="A69:A70"/>
    <mergeCell ref="B69:B70"/>
    <mergeCell ref="C69:C70"/>
    <mergeCell ref="E69:E70"/>
    <mergeCell ref="F69:F70"/>
    <mergeCell ref="A63:A64"/>
    <mergeCell ref="B63:B64"/>
    <mergeCell ref="C63:C64"/>
    <mergeCell ref="E63:E64"/>
    <mergeCell ref="F63:F64"/>
    <mergeCell ref="A65:A66"/>
    <mergeCell ref="B65:B66"/>
    <mergeCell ref="C65:C66"/>
    <mergeCell ref="E65:E66"/>
    <mergeCell ref="F65:F66"/>
    <mergeCell ref="D63:D64"/>
    <mergeCell ref="D65:D66"/>
    <mergeCell ref="D67:D68"/>
    <mergeCell ref="D69:D70"/>
    <mergeCell ref="G47:G48"/>
    <mergeCell ref="G49:G50"/>
    <mergeCell ref="G51:G52"/>
    <mergeCell ref="G53:G54"/>
    <mergeCell ref="A59:A60"/>
    <mergeCell ref="B59:B60"/>
    <mergeCell ref="C59:C60"/>
    <mergeCell ref="E59:E60"/>
    <mergeCell ref="F59:F60"/>
    <mergeCell ref="A61:A62"/>
    <mergeCell ref="B61:B62"/>
    <mergeCell ref="C61:C62"/>
    <mergeCell ref="E61:E62"/>
    <mergeCell ref="F61:F62"/>
    <mergeCell ref="A55:A56"/>
    <mergeCell ref="B55:B56"/>
    <mergeCell ref="C55:C56"/>
    <mergeCell ref="E55:E56"/>
    <mergeCell ref="F55:F56"/>
    <mergeCell ref="A57:A58"/>
    <mergeCell ref="B57:B58"/>
    <mergeCell ref="C57:C58"/>
    <mergeCell ref="E57:E58"/>
    <mergeCell ref="F57:F58"/>
    <mergeCell ref="D55:D56"/>
    <mergeCell ref="D57:D58"/>
    <mergeCell ref="D59:D60"/>
    <mergeCell ref="D61:D62"/>
    <mergeCell ref="G55:G56"/>
    <mergeCell ref="G57:G58"/>
    <mergeCell ref="G59:G60"/>
    <mergeCell ref="G61:G62"/>
    <mergeCell ref="A51:A52"/>
    <mergeCell ref="B51:B52"/>
    <mergeCell ref="C51:C52"/>
    <mergeCell ref="E51:E52"/>
    <mergeCell ref="F51:F52"/>
    <mergeCell ref="A53:A54"/>
    <mergeCell ref="B53:B54"/>
    <mergeCell ref="C53:C54"/>
    <mergeCell ref="E53:E54"/>
    <mergeCell ref="F53:F54"/>
    <mergeCell ref="A47:A48"/>
    <mergeCell ref="B47:B48"/>
    <mergeCell ref="C47:C48"/>
    <mergeCell ref="E47:E48"/>
    <mergeCell ref="F47:F48"/>
    <mergeCell ref="A49:A50"/>
    <mergeCell ref="B49:B50"/>
    <mergeCell ref="C49:C50"/>
    <mergeCell ref="E49:E50"/>
    <mergeCell ref="F49:F50"/>
    <mergeCell ref="D47:D48"/>
    <mergeCell ref="D49:D50"/>
    <mergeCell ref="D51:D52"/>
    <mergeCell ref="D53:D54"/>
    <mergeCell ref="G27:G29"/>
    <mergeCell ref="G30:G32"/>
    <mergeCell ref="G33:G35"/>
    <mergeCell ref="G36:G38"/>
    <mergeCell ref="A43:A44"/>
    <mergeCell ref="B43:B44"/>
    <mergeCell ref="C43:C44"/>
    <mergeCell ref="E43:E44"/>
    <mergeCell ref="F43:F44"/>
    <mergeCell ref="A45:A46"/>
    <mergeCell ref="B45:B46"/>
    <mergeCell ref="C45:C46"/>
    <mergeCell ref="E45:E46"/>
    <mergeCell ref="F45:F46"/>
    <mergeCell ref="A39:A40"/>
    <mergeCell ref="B39:B40"/>
    <mergeCell ref="C39:C40"/>
    <mergeCell ref="E39:E40"/>
    <mergeCell ref="F39:F40"/>
    <mergeCell ref="A41:A42"/>
    <mergeCell ref="B41:B42"/>
    <mergeCell ref="C41:C42"/>
    <mergeCell ref="E41:E42"/>
    <mergeCell ref="F41:F42"/>
    <mergeCell ref="D39:D40"/>
    <mergeCell ref="D41:D42"/>
    <mergeCell ref="D43:D44"/>
    <mergeCell ref="D45:D46"/>
    <mergeCell ref="G39:G40"/>
    <mergeCell ref="G41:G42"/>
    <mergeCell ref="G43:G44"/>
    <mergeCell ref="G45:G46"/>
    <mergeCell ref="A33:A35"/>
    <mergeCell ref="B33:B35"/>
    <mergeCell ref="C33:C35"/>
    <mergeCell ref="E33:E35"/>
    <mergeCell ref="F33:F35"/>
    <mergeCell ref="A36:A38"/>
    <mergeCell ref="B36:B38"/>
    <mergeCell ref="C36:C38"/>
    <mergeCell ref="E36:E38"/>
    <mergeCell ref="F36:F38"/>
    <mergeCell ref="A27:A29"/>
    <mergeCell ref="B27:B29"/>
    <mergeCell ref="C27:C29"/>
    <mergeCell ref="E27:E29"/>
    <mergeCell ref="F27:F29"/>
    <mergeCell ref="A30:A32"/>
    <mergeCell ref="B30:B32"/>
    <mergeCell ref="C30:C32"/>
    <mergeCell ref="E30:E32"/>
    <mergeCell ref="F30:F32"/>
    <mergeCell ref="D27:D29"/>
    <mergeCell ref="D30:D32"/>
    <mergeCell ref="D33:D35"/>
    <mergeCell ref="D36:D38"/>
    <mergeCell ref="G3:G5"/>
    <mergeCell ref="G6:G8"/>
    <mergeCell ref="G9:G11"/>
    <mergeCell ref="G12:G14"/>
    <mergeCell ref="A21:A23"/>
    <mergeCell ref="B21:B23"/>
    <mergeCell ref="C21:C23"/>
    <mergeCell ref="E21:E23"/>
    <mergeCell ref="F21:F23"/>
    <mergeCell ref="A24:A26"/>
    <mergeCell ref="B24:B26"/>
    <mergeCell ref="C24:C26"/>
    <mergeCell ref="E24:E26"/>
    <mergeCell ref="F24:F26"/>
    <mergeCell ref="A15:A17"/>
    <mergeCell ref="B15:B17"/>
    <mergeCell ref="C15:C17"/>
    <mergeCell ref="E15:E17"/>
    <mergeCell ref="F15:F17"/>
    <mergeCell ref="A18:A20"/>
    <mergeCell ref="B18:B20"/>
    <mergeCell ref="C18:C20"/>
    <mergeCell ref="E18:E20"/>
    <mergeCell ref="F18:F20"/>
    <mergeCell ref="D15:D17"/>
    <mergeCell ref="D18:D20"/>
    <mergeCell ref="D21:D23"/>
    <mergeCell ref="D24:D26"/>
    <mergeCell ref="G15:G17"/>
    <mergeCell ref="G18:G20"/>
    <mergeCell ref="G21:G23"/>
    <mergeCell ref="G24:G26"/>
    <mergeCell ref="A9:A11"/>
    <mergeCell ref="B9:B11"/>
    <mergeCell ref="C9:C11"/>
    <mergeCell ref="E9:E11"/>
    <mergeCell ref="F9:F11"/>
    <mergeCell ref="A12:A14"/>
    <mergeCell ref="B12:B14"/>
    <mergeCell ref="C12:C14"/>
    <mergeCell ref="E12:E14"/>
    <mergeCell ref="F12:F14"/>
    <mergeCell ref="A3:A5"/>
    <mergeCell ref="B3:B5"/>
    <mergeCell ref="C3:C5"/>
    <mergeCell ref="E3:E5"/>
    <mergeCell ref="F3:F5"/>
    <mergeCell ref="A6:A8"/>
    <mergeCell ref="B6:B8"/>
    <mergeCell ref="C6:C8"/>
    <mergeCell ref="E6:E8"/>
    <mergeCell ref="F6:F8"/>
    <mergeCell ref="D3:D5"/>
    <mergeCell ref="D6:D8"/>
    <mergeCell ref="D9:D11"/>
    <mergeCell ref="D12:D14"/>
  </mergeCells>
  <phoneticPr fontId="1" type="noConversion"/>
  <hyperlinks>
    <hyperlink ref="L333" r:id="rId1"/>
    <hyperlink ref="L335" r:id="rId2"/>
  </hyperlinks>
  <pageMargins left="0.25" right="0.25" top="0.75" bottom="0.75" header="0.3" footer="0.3"/>
  <pageSetup paperSize="8" fitToHeight="0" orientation="landscape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zoomScale="85" zoomScaleNormal="85" workbookViewId="0">
      <selection activeCell="C19" sqref="C19"/>
    </sheetView>
  </sheetViews>
  <sheetFormatPr defaultRowHeight="16.5"/>
  <cols>
    <col min="1" max="1" width="3.625" customWidth="1"/>
    <col min="2" max="3" width="13.75" customWidth="1"/>
    <col min="4" max="4" width="14.625" bestFit="1" customWidth="1"/>
    <col min="5" max="7" width="14.625" customWidth="1"/>
    <col min="8" max="8" width="22.875" bestFit="1" customWidth="1"/>
    <col min="9" max="9" width="13.125" customWidth="1"/>
    <col min="10" max="10" width="23.25" customWidth="1"/>
    <col min="11" max="11" width="19.25" customWidth="1"/>
    <col min="12" max="12" width="17.5" customWidth="1"/>
    <col min="13" max="13" width="21.125" customWidth="1"/>
    <col min="14" max="14" width="13.375" customWidth="1"/>
    <col min="15" max="15" width="43.75" customWidth="1"/>
    <col min="16" max="16" width="54.125" customWidth="1"/>
    <col min="17" max="17" width="58.75" customWidth="1"/>
    <col min="18" max="18" width="52.75" bestFit="1" customWidth="1"/>
    <col min="19" max="19" width="59.25" bestFit="1" customWidth="1"/>
    <col min="20" max="20" width="53.125" bestFit="1" customWidth="1"/>
    <col min="21" max="21" width="69.375" bestFit="1" customWidth="1"/>
    <col min="22" max="22" width="41.625" bestFit="1" customWidth="1"/>
    <col min="23" max="23" width="40.375" bestFit="1" customWidth="1"/>
    <col min="24" max="24" width="27.625" customWidth="1"/>
  </cols>
  <sheetData>
    <row r="1" spans="1:24" ht="20.25">
      <c r="A1" s="61" t="s">
        <v>773</v>
      </c>
      <c r="B1" s="61"/>
      <c r="C1" s="61"/>
    </row>
    <row r="2" spans="1:24" ht="26.25" customHeight="1">
      <c r="A2" s="60" t="s">
        <v>745</v>
      </c>
      <c r="B2" s="60" t="s">
        <v>1030</v>
      </c>
      <c r="C2" s="60" t="s">
        <v>1031</v>
      </c>
      <c r="D2" s="60" t="s">
        <v>746</v>
      </c>
      <c r="E2" s="60" t="s">
        <v>748</v>
      </c>
      <c r="F2" s="60" t="s">
        <v>2228</v>
      </c>
      <c r="G2" s="60" t="s">
        <v>2229</v>
      </c>
      <c r="H2" s="60" t="s">
        <v>747</v>
      </c>
      <c r="I2" s="60" t="s">
        <v>749</v>
      </c>
      <c r="J2" s="60" t="s">
        <v>750</v>
      </c>
      <c r="K2" s="60" t="s">
        <v>751</v>
      </c>
      <c r="L2" s="60" t="s">
        <v>752</v>
      </c>
      <c r="M2" s="60" t="s">
        <v>753</v>
      </c>
      <c r="N2" s="60" t="s">
        <v>754</v>
      </c>
      <c r="O2" s="60" t="s">
        <v>755</v>
      </c>
      <c r="P2" s="60" t="s">
        <v>756</v>
      </c>
      <c r="Q2" s="60" t="s">
        <v>757</v>
      </c>
      <c r="R2" s="60" t="s">
        <v>758</v>
      </c>
      <c r="S2" s="60" t="s">
        <v>759</v>
      </c>
      <c r="T2" s="60" t="s">
        <v>760</v>
      </c>
      <c r="U2" s="60" t="s">
        <v>761</v>
      </c>
      <c r="V2" s="60" t="s">
        <v>762</v>
      </c>
      <c r="W2" s="60" t="s">
        <v>763</v>
      </c>
      <c r="X2" s="60" t="s">
        <v>764</v>
      </c>
    </row>
    <row r="3" spans="1:24" s="58" customFormat="1" ht="27">
      <c r="A3" s="121">
        <f>COUNTA($B$3:B3)</f>
        <v>0</v>
      </c>
      <c r="B3" s="150"/>
      <c r="C3" s="150"/>
      <c r="D3" s="121" t="s">
        <v>765</v>
      </c>
      <c r="E3" s="121" t="s">
        <v>767</v>
      </c>
      <c r="F3" s="40"/>
      <c r="G3" s="32"/>
      <c r="H3" s="32" t="s">
        <v>766</v>
      </c>
      <c r="I3" s="121" t="s">
        <v>768</v>
      </c>
      <c r="J3" s="122" t="s">
        <v>769</v>
      </c>
      <c r="K3" s="59" t="s">
        <v>770</v>
      </c>
      <c r="L3" s="121" t="s">
        <v>771</v>
      </c>
      <c r="M3" s="59">
        <v>38180</v>
      </c>
      <c r="N3" s="59">
        <v>30543</v>
      </c>
      <c r="O3" s="59" t="str">
        <f>CONCATENATE("http://", F3, ":", M3, "/"  )</f>
        <v>http://:38180/</v>
      </c>
      <c r="P3" s="121"/>
      <c r="Q3" s="123" t="str">
        <f>CONCATENATE("/data/servers/",IF(E3="WAS","was",IF(E3="WEB","web",IF(E3="API","was","apm"))),"/",LEFT(K3,9),"/",K3 )</f>
        <v>/data/servers/was/D-API-BLG/D-API-BLG-A-01</v>
      </c>
      <c r="R3" s="124" t="str">
        <f>CONCATENATE(Q3,"/bin/","start.sh")</f>
        <v>/data/servers/was/D-API-BLG/D-API-BLG-A-01/bin/start.sh</v>
      </c>
      <c r="S3" s="124" t="str">
        <f>CONCATENATE(Q3,"/bin/","shutdown.sh")</f>
        <v>/data/servers/was/D-API-BLG/D-API-BLG-A-01/bin/shutdown.sh</v>
      </c>
      <c r="T3" s="124" t="str">
        <f>CONCATENATE(Q3,"/bin/","kill.sh")</f>
        <v>/data/servers/was/D-API-BLG/D-API-BLG-A-01/bin/kill.sh</v>
      </c>
      <c r="U3" s="124" t="str">
        <f>CONCATENATE(Q3,"/configuration/","standalone.xml")</f>
        <v>/data/servers/was/D-API-BLG/D-API-BLG-A-01/configuration/standalone.xml</v>
      </c>
      <c r="V3" s="124" t="str">
        <f>CONCATENATE("/nas/apps/was/", LEFT(K3,9),"/",K3,"")</f>
        <v>/nas/apps/was/D-API-BLG/D-API-BLG-A-01</v>
      </c>
      <c r="W3" s="124" t="str">
        <f>CONCATENATE("/nas_log/was/", LEFT(K3,9),"/",K3,"")</f>
        <v>/nas_log/was/D-API-BLG/D-API-BLG-A-01</v>
      </c>
      <c r="X3" s="121"/>
    </row>
    <row r="4" spans="1:24" s="58" customFormat="1" ht="27">
      <c r="A4" s="210">
        <f>COUNTA($B$3:B4)</f>
        <v>0</v>
      </c>
      <c r="B4" s="210"/>
      <c r="C4" s="210"/>
      <c r="D4" s="210" t="s">
        <v>765</v>
      </c>
      <c r="E4" s="210" t="s">
        <v>767</v>
      </c>
      <c r="F4" s="40"/>
      <c r="G4" s="32"/>
      <c r="H4" s="32" t="s">
        <v>766</v>
      </c>
      <c r="I4" s="210" t="s">
        <v>768</v>
      </c>
      <c r="J4" s="122" t="s">
        <v>769</v>
      </c>
      <c r="K4" s="59" t="s">
        <v>770</v>
      </c>
      <c r="L4" s="210" t="s">
        <v>771</v>
      </c>
      <c r="M4" s="59">
        <v>38180</v>
      </c>
      <c r="N4" s="59">
        <v>30543</v>
      </c>
      <c r="O4" s="59" t="str">
        <f>CONCATENATE("http://", F4, ":", M4, "/"  )</f>
        <v>http://:38180/</v>
      </c>
      <c r="P4" s="210"/>
      <c r="Q4" s="123" t="str">
        <f>CONCATENATE("/data/servers/",IF(E4="WAS","was",IF(E4="WEB","web",IF(E4="API","was","apm"))),"/",LEFT(K4,9),"/",K4 )</f>
        <v>/data/servers/was/D-API-BLG/D-API-BLG-A-01</v>
      </c>
      <c r="R4" s="124" t="str">
        <f>CONCATENATE(Q4,"/bin/","start.sh")</f>
        <v>/data/servers/was/D-API-BLG/D-API-BLG-A-01/bin/start.sh</v>
      </c>
      <c r="S4" s="124" t="str">
        <f>CONCATENATE(Q4,"/bin/","shutdown.sh")</f>
        <v>/data/servers/was/D-API-BLG/D-API-BLG-A-01/bin/shutdown.sh</v>
      </c>
      <c r="T4" s="124" t="str">
        <f>CONCATENATE(Q4,"/bin/","kill.sh")</f>
        <v>/data/servers/was/D-API-BLG/D-API-BLG-A-01/bin/kill.sh</v>
      </c>
      <c r="U4" s="124" t="str">
        <f>CONCATENATE(Q4,"/configuration/","standalone.xml")</f>
        <v>/data/servers/was/D-API-BLG/D-API-BLG-A-01/configuration/standalone.xml</v>
      </c>
      <c r="V4" s="124" t="str">
        <f>CONCATENATE("/nas/apps/was/", LEFT(K4,9),"/",K4,"")</f>
        <v>/nas/apps/was/D-API-BLG/D-API-BLG-A-01</v>
      </c>
      <c r="W4" s="124" t="str">
        <f>CONCATENATE("/nas_log/was/", LEFT(K4,9),"/",K4,"")</f>
        <v>/nas_log/was/D-API-BLG/D-API-BLG-A-01</v>
      </c>
      <c r="X4" s="210"/>
    </row>
    <row r="5" spans="1:24" s="58" customFormat="1" ht="27">
      <c r="A5" s="210">
        <f>COUNTA($B$3:B5)</f>
        <v>0</v>
      </c>
      <c r="B5" s="210"/>
      <c r="C5" s="210"/>
      <c r="D5" s="210" t="s">
        <v>765</v>
      </c>
      <c r="E5" s="210" t="s">
        <v>767</v>
      </c>
      <c r="F5" s="40"/>
      <c r="G5" s="32"/>
      <c r="H5" s="32" t="s">
        <v>766</v>
      </c>
      <c r="I5" s="210" t="s">
        <v>768</v>
      </c>
      <c r="J5" s="122" t="s">
        <v>769</v>
      </c>
      <c r="K5" s="59" t="s">
        <v>770</v>
      </c>
      <c r="L5" s="210" t="s">
        <v>771</v>
      </c>
      <c r="M5" s="59">
        <v>38180</v>
      </c>
      <c r="N5" s="59">
        <v>30543</v>
      </c>
      <c r="O5" s="59" t="str">
        <f>CONCATENATE("http://", F5, ":", M5, "/"  )</f>
        <v>http://:38180/</v>
      </c>
      <c r="P5" s="210"/>
      <c r="Q5" s="123" t="str">
        <f>CONCATENATE("/data/servers/",IF(E5="WAS","was",IF(E5="WEB","web",IF(E5="API","was","apm"))),"/",LEFT(K5,9),"/",K5 )</f>
        <v>/data/servers/was/D-API-BLG/D-API-BLG-A-01</v>
      </c>
      <c r="R5" s="124" t="str">
        <f>CONCATENATE(Q5,"/bin/","start.sh")</f>
        <v>/data/servers/was/D-API-BLG/D-API-BLG-A-01/bin/start.sh</v>
      </c>
      <c r="S5" s="124" t="str">
        <f>CONCATENATE(Q5,"/bin/","shutdown.sh")</f>
        <v>/data/servers/was/D-API-BLG/D-API-BLG-A-01/bin/shutdown.sh</v>
      </c>
      <c r="T5" s="124" t="str">
        <f>CONCATENATE(Q5,"/bin/","kill.sh")</f>
        <v>/data/servers/was/D-API-BLG/D-API-BLG-A-01/bin/kill.sh</v>
      </c>
      <c r="U5" s="124" t="str">
        <f>CONCATENATE(Q5,"/configuration/","standalone.xml")</f>
        <v>/data/servers/was/D-API-BLG/D-API-BLG-A-01/configuration/standalone.xml</v>
      </c>
      <c r="V5" s="124" t="str">
        <f>CONCATENATE("/nas/apps/was/", LEFT(K5,9),"/",K5,"")</f>
        <v>/nas/apps/was/D-API-BLG/D-API-BLG-A-01</v>
      </c>
      <c r="W5" s="124" t="str">
        <f>CONCATENATE("/nas_log/was/", LEFT(K5,9),"/",K5,"")</f>
        <v>/nas_log/was/D-API-BLG/D-API-BLG-A-01</v>
      </c>
      <c r="X5" s="210"/>
    </row>
    <row r="6" spans="1:24" s="58" customFormat="1" ht="27">
      <c r="A6" s="210">
        <f>COUNTA($B$3:B6)</f>
        <v>0</v>
      </c>
      <c r="B6" s="210"/>
      <c r="C6" s="210"/>
      <c r="D6" s="210" t="s">
        <v>765</v>
      </c>
      <c r="E6" s="210" t="s">
        <v>767</v>
      </c>
      <c r="F6" s="40"/>
      <c r="G6" s="32"/>
      <c r="H6" s="32" t="s">
        <v>766</v>
      </c>
      <c r="I6" s="210" t="s">
        <v>768</v>
      </c>
      <c r="J6" s="122" t="s">
        <v>769</v>
      </c>
      <c r="K6" s="59" t="s">
        <v>770</v>
      </c>
      <c r="L6" s="210" t="s">
        <v>771</v>
      </c>
      <c r="M6" s="59">
        <v>38180</v>
      </c>
      <c r="N6" s="59">
        <v>30543</v>
      </c>
      <c r="O6" s="59" t="str">
        <f>CONCATENATE("http://", F6, ":", M6, "/"  )</f>
        <v>http://:38180/</v>
      </c>
      <c r="P6" s="210"/>
      <c r="Q6" s="123" t="str">
        <f>CONCATENATE("/data/servers/",IF(E6="WAS","was",IF(E6="WEB","web",IF(E6="API","was","apm"))),"/",LEFT(K6,9),"/",K6 )</f>
        <v>/data/servers/was/D-API-BLG/D-API-BLG-A-01</v>
      </c>
      <c r="R6" s="124" t="str">
        <f>CONCATENATE(Q6,"/bin/","start.sh")</f>
        <v>/data/servers/was/D-API-BLG/D-API-BLG-A-01/bin/start.sh</v>
      </c>
      <c r="S6" s="124" t="str">
        <f>CONCATENATE(Q6,"/bin/","shutdown.sh")</f>
        <v>/data/servers/was/D-API-BLG/D-API-BLG-A-01/bin/shutdown.sh</v>
      </c>
      <c r="T6" s="124" t="str">
        <f>CONCATENATE(Q6,"/bin/","kill.sh")</f>
        <v>/data/servers/was/D-API-BLG/D-API-BLG-A-01/bin/kill.sh</v>
      </c>
      <c r="U6" s="124" t="str">
        <f>CONCATENATE(Q6,"/configuration/","standalone.xml")</f>
        <v>/data/servers/was/D-API-BLG/D-API-BLG-A-01/configuration/standalone.xml</v>
      </c>
      <c r="V6" s="124" t="str">
        <f>CONCATENATE("/nas/apps/was/", LEFT(K6,9),"/",K6,"")</f>
        <v>/nas/apps/was/D-API-BLG/D-API-BLG-A-01</v>
      </c>
      <c r="W6" s="124" t="str">
        <f>CONCATENATE("/nas_log/was/", LEFT(K6,9),"/",K6,"")</f>
        <v>/nas_log/was/D-API-BLG/D-API-BLG-A-01</v>
      </c>
      <c r="X6" s="210"/>
    </row>
  </sheetData>
  <autoFilter ref="A2:X3"/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25</vt:i4>
      </vt:variant>
      <vt:variant>
        <vt:lpstr>이름이 지정된 범위</vt:lpstr>
      </vt:variant>
      <vt:variant>
        <vt:i4>6</vt:i4>
      </vt:variant>
    </vt:vector>
  </HeadingPairs>
  <TitlesOfParts>
    <vt:vector size="31" baseType="lpstr">
      <vt:lpstr>서비스 흐름서버-분류-인스턴스</vt:lpstr>
      <vt:lpstr>표지</vt:lpstr>
      <vt:lpstr>개정이력</vt:lpstr>
      <vt:lpstr>1.스펙</vt:lpstr>
      <vt:lpstr>명명규칙</vt:lpstr>
      <vt:lpstr>2.서버</vt:lpstr>
      <vt:lpstr>2.서버 (2)</vt:lpstr>
      <vt:lpstr>3.소프트웨어</vt:lpstr>
      <vt:lpstr>4.WEB,WAS</vt:lpstr>
      <vt:lpstr>5.DB</vt:lpstr>
      <vt:lpstr>6.NAS</vt:lpstr>
      <vt:lpstr>7.NACL</vt:lpstr>
      <vt:lpstr>8.ACG</vt:lpstr>
      <vt:lpstr>9.Auto Scaling</vt:lpstr>
      <vt:lpstr>10.VPC&amp;Subnet</vt:lpstr>
      <vt:lpstr>11.Route Table</vt:lpstr>
      <vt:lpstr>12.Load Balancer</vt:lpstr>
      <vt:lpstr>13.Load Balancer-리스너규칙</vt:lpstr>
      <vt:lpstr>14.Load Balancer-Taget</vt:lpstr>
      <vt:lpstr>15.백업</vt:lpstr>
      <vt:lpstr>16.NAT Gateway</vt:lpstr>
      <vt:lpstr>17.VPC Peering</vt:lpstr>
      <vt:lpstr>18.IPsecVPN</vt:lpstr>
      <vt:lpstr>(참고-AS-IS시스템목록)</vt:lpstr>
      <vt:lpstr>참고-확인사항</vt:lpstr>
      <vt:lpstr>'(참고-AS-IS시스템목록)'!Print_Area</vt:lpstr>
      <vt:lpstr>'1.스펙'!Print_Area</vt:lpstr>
      <vt:lpstr>개정이력!Print_Area</vt:lpstr>
      <vt:lpstr>표지!Print_Area</vt:lpstr>
      <vt:lpstr>'1.스펙'!Print_Titles</vt:lpstr>
      <vt:lpstr>'서비스 흐름서버-분류-인스턴스'!Print_Titles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hk.lee</dc:creator>
  <cp:lastModifiedBy>hk.lee</cp:lastModifiedBy>
  <cp:lastPrinted>2020-09-21T04:57:14Z</cp:lastPrinted>
  <dcterms:created xsi:type="dcterms:W3CDTF">2020-07-10T02:22:17Z</dcterms:created>
  <dcterms:modified xsi:type="dcterms:W3CDTF">2020-11-17T09:07:29Z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8c5e69d8-5fa2-40b0-83b5-6f472bd7ee15</vt:lpwstr>
  </property>
</Properties>
</file>